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G:\工作资料\F盘资料\工作\开票\20251208\"/>
    </mc:Choice>
  </mc:AlternateContent>
  <xr:revisionPtr revIDLastSave="0" documentId="13_ncr:1_{998D47B8-EC06-4CB0-A339-DFC91D7CFBCB}" xr6:coauthVersionLast="47" xr6:coauthVersionMax="47" xr10:uidLastSave="{00000000-0000-0000-0000-000000000000}"/>
  <bookViews>
    <workbookView xWindow="-120" yWindow="-120" windowWidth="29040" windowHeight="15840" xr2:uid="{073501AF-83A4-49A5-8C9C-3933C6D89BCE}"/>
  </bookViews>
  <sheets>
    <sheet name="清单1" sheetId="5" r:id="rId1"/>
  </sheets>
  <definedNames>
    <definedName name="_xlnm._FilterDatabase" localSheetId="0" hidden="1">清单1!$A$1:$Q$95</definedName>
    <definedName name="_xlnm.Print_Area" localSheetId="0">清单1!$C$1:$N$95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1" i="5" l="1"/>
  <c r="F127" i="5"/>
  <c r="F120" i="5"/>
  <c r="F126" i="5"/>
  <c r="F125" i="5"/>
  <c r="F124" i="5"/>
  <c r="F116" i="5"/>
  <c r="F110" i="5" l="1"/>
  <c r="F109" i="5"/>
  <c r="F105" i="5"/>
  <c r="F101" i="5"/>
  <c r="F108" i="5"/>
  <c r="K94" i="5"/>
  <c r="M94" i="5" s="1"/>
  <c r="N94" i="5" s="1"/>
  <c r="K93" i="5"/>
  <c r="M93" i="5" s="1"/>
  <c r="N93" i="5" s="1"/>
  <c r="K92" i="5"/>
  <c r="M92" i="5" s="1"/>
  <c r="N92" i="5" s="1"/>
  <c r="K91" i="5"/>
  <c r="M91" i="5" s="1"/>
  <c r="N91" i="5" s="1"/>
  <c r="K90" i="5"/>
  <c r="M90" i="5" s="1"/>
  <c r="N90" i="5" s="1"/>
  <c r="K89" i="5"/>
  <c r="M89" i="5" s="1"/>
  <c r="N89" i="5" s="1"/>
  <c r="K88" i="5"/>
  <c r="M88" i="5" s="1"/>
  <c r="N88" i="5" s="1"/>
  <c r="K87" i="5"/>
  <c r="M87" i="5" s="1"/>
  <c r="N87" i="5" s="1"/>
  <c r="K86" i="5"/>
  <c r="M86" i="5" s="1"/>
  <c r="N86" i="5" s="1"/>
  <c r="K85" i="5"/>
  <c r="M85" i="5" s="1"/>
  <c r="N85" i="5" s="1"/>
  <c r="K84" i="5"/>
  <c r="M84" i="5" s="1"/>
  <c r="N84" i="5" s="1"/>
  <c r="K83" i="5"/>
  <c r="M83" i="5" s="1"/>
  <c r="N83" i="5" s="1"/>
  <c r="K82" i="5"/>
  <c r="M82" i="5" s="1"/>
  <c r="N82" i="5" s="1"/>
  <c r="K81" i="5"/>
  <c r="M81" i="5" s="1"/>
  <c r="N81" i="5" s="1"/>
  <c r="K80" i="5"/>
  <c r="M80" i="5" s="1"/>
  <c r="N80" i="5" s="1"/>
  <c r="K79" i="5"/>
  <c r="M79" i="5" s="1"/>
  <c r="N79" i="5" s="1"/>
  <c r="K78" i="5"/>
  <c r="M78" i="5" s="1"/>
  <c r="N78" i="5" s="1"/>
  <c r="K77" i="5"/>
  <c r="M77" i="5" s="1"/>
  <c r="N77" i="5" s="1"/>
  <c r="K76" i="5"/>
  <c r="M76" i="5" s="1"/>
  <c r="N76" i="5" s="1"/>
  <c r="K75" i="5"/>
  <c r="M75" i="5" s="1"/>
  <c r="N75" i="5" s="1"/>
  <c r="K74" i="5"/>
  <c r="M74" i="5" s="1"/>
  <c r="N74" i="5" s="1"/>
  <c r="K73" i="5"/>
  <c r="M73" i="5" s="1"/>
  <c r="N73" i="5" s="1"/>
  <c r="K72" i="5"/>
  <c r="M72" i="5" s="1"/>
  <c r="N72" i="5" s="1"/>
  <c r="K71" i="5"/>
  <c r="M71" i="5" s="1"/>
  <c r="N71" i="5" s="1"/>
  <c r="K70" i="5"/>
  <c r="M70" i="5" s="1"/>
  <c r="N70" i="5" s="1"/>
  <c r="K69" i="5"/>
  <c r="M69" i="5" s="1"/>
  <c r="N69" i="5" s="1"/>
  <c r="K68" i="5"/>
  <c r="M68" i="5" s="1"/>
  <c r="N68" i="5" s="1"/>
  <c r="K67" i="5"/>
  <c r="M67" i="5" s="1"/>
  <c r="N67" i="5" s="1"/>
  <c r="K66" i="5"/>
  <c r="M66" i="5" s="1"/>
  <c r="N66" i="5" s="1"/>
  <c r="K65" i="5"/>
  <c r="M65" i="5" s="1"/>
  <c r="N65" i="5" s="1"/>
  <c r="K64" i="5"/>
  <c r="M64" i="5" s="1"/>
  <c r="N64" i="5" s="1"/>
  <c r="K63" i="5"/>
  <c r="M63" i="5" s="1"/>
  <c r="N63" i="5" s="1"/>
  <c r="K62" i="5"/>
  <c r="M62" i="5" s="1"/>
  <c r="N62" i="5" s="1"/>
  <c r="K61" i="5"/>
  <c r="M61" i="5" s="1"/>
  <c r="N61" i="5" s="1"/>
  <c r="K60" i="5"/>
  <c r="M60" i="5" s="1"/>
  <c r="N60" i="5" s="1"/>
  <c r="K59" i="5"/>
  <c r="M59" i="5" s="1"/>
  <c r="N59" i="5" s="1"/>
  <c r="K58" i="5"/>
  <c r="M58" i="5" s="1"/>
  <c r="N58" i="5" s="1"/>
  <c r="K57" i="5"/>
  <c r="M57" i="5" s="1"/>
  <c r="N57" i="5" s="1"/>
  <c r="K56" i="5"/>
  <c r="M56" i="5" s="1"/>
  <c r="N56" i="5" s="1"/>
  <c r="K55" i="5"/>
  <c r="M55" i="5" s="1"/>
  <c r="N55" i="5" s="1"/>
  <c r="K54" i="5" l="1"/>
  <c r="M54" i="5" s="1"/>
  <c r="N54" i="5" s="1"/>
  <c r="K53" i="5"/>
  <c r="M53" i="5" s="1"/>
  <c r="N53" i="5" s="1"/>
  <c r="K52" i="5"/>
  <c r="M52" i="5" s="1"/>
  <c r="N52" i="5" s="1"/>
  <c r="K51" i="5"/>
  <c r="M51" i="5" s="1"/>
  <c r="N51" i="5" s="1"/>
  <c r="K50" i="5"/>
  <c r="M50" i="5" s="1"/>
  <c r="N50" i="5" s="1"/>
  <c r="K47" i="5" l="1"/>
  <c r="M47" i="5" s="1"/>
  <c r="N47" i="5" s="1"/>
  <c r="K46" i="5"/>
  <c r="M46" i="5" s="1"/>
  <c r="N46" i="5" s="1"/>
  <c r="K45" i="5"/>
  <c r="M45" i="5" s="1"/>
  <c r="N45" i="5" s="1"/>
  <c r="K44" i="5"/>
  <c r="M44" i="5" s="1"/>
  <c r="N44" i="5" s="1"/>
  <c r="K43" i="5"/>
  <c r="M43" i="5" s="1"/>
  <c r="N43" i="5" s="1"/>
  <c r="K42" i="5"/>
  <c r="M42" i="5" s="1"/>
  <c r="N42" i="5" s="1"/>
  <c r="K41" i="5"/>
  <c r="M41" i="5" s="1"/>
  <c r="N41" i="5" s="1"/>
  <c r="K40" i="5"/>
  <c r="M40" i="5" s="1"/>
  <c r="N40" i="5" s="1"/>
  <c r="K39" i="5"/>
  <c r="M39" i="5" s="1"/>
  <c r="N39" i="5" s="1"/>
  <c r="K38" i="5"/>
  <c r="M38" i="5" s="1"/>
  <c r="N38" i="5" s="1"/>
  <c r="K37" i="5"/>
  <c r="M37" i="5" s="1"/>
  <c r="N37" i="5" s="1"/>
  <c r="K36" i="5"/>
  <c r="M36" i="5" s="1"/>
  <c r="N36" i="5" s="1"/>
  <c r="K35" i="5"/>
  <c r="M35" i="5" s="1"/>
  <c r="N35" i="5" s="1"/>
  <c r="K34" i="5"/>
  <c r="M34" i="5" s="1"/>
  <c r="N34" i="5" s="1"/>
  <c r="K33" i="5"/>
  <c r="M33" i="5" s="1"/>
  <c r="N33" i="5" s="1"/>
  <c r="K32" i="5"/>
  <c r="M32" i="5" s="1"/>
  <c r="N32" i="5" s="1"/>
  <c r="K31" i="5"/>
  <c r="M31" i="5" s="1"/>
  <c r="N31" i="5" s="1"/>
  <c r="K30" i="5"/>
  <c r="M30" i="5" s="1"/>
  <c r="N30" i="5" s="1"/>
  <c r="K29" i="5"/>
  <c r="M29" i="5" s="1"/>
  <c r="N29" i="5" s="1"/>
  <c r="K28" i="5"/>
  <c r="M28" i="5" s="1"/>
  <c r="N28" i="5" s="1"/>
  <c r="K27" i="5"/>
  <c r="M27" i="5" s="1"/>
  <c r="N27" i="5" s="1"/>
  <c r="K26" i="5"/>
  <c r="M26" i="5" s="1"/>
  <c r="N26" i="5" s="1"/>
  <c r="K25" i="5"/>
  <c r="M25" i="5" s="1"/>
  <c r="N25" i="5" s="1"/>
  <c r="K24" i="5"/>
  <c r="M24" i="5" s="1"/>
  <c r="N24" i="5" s="1"/>
  <c r="K23" i="5"/>
  <c r="M23" i="5" s="1"/>
  <c r="N23" i="5" s="1"/>
  <c r="K22" i="5"/>
  <c r="M22" i="5" s="1"/>
  <c r="N22" i="5" s="1"/>
  <c r="K21" i="5"/>
  <c r="M21" i="5" s="1"/>
  <c r="N21" i="5" s="1"/>
  <c r="K20" i="5" l="1"/>
  <c r="M20" i="5" s="1"/>
  <c r="N20" i="5" s="1"/>
  <c r="K19" i="5"/>
  <c r="M19" i="5" s="1"/>
  <c r="N19" i="5" s="1"/>
  <c r="K18" i="5"/>
  <c r="M18" i="5" s="1"/>
  <c r="N18" i="5" s="1"/>
  <c r="K17" i="5"/>
  <c r="M17" i="5" s="1"/>
  <c r="N17" i="5" s="1"/>
  <c r="K16" i="5"/>
  <c r="M16" i="5" s="1"/>
  <c r="N16" i="5" s="1"/>
  <c r="K15" i="5"/>
  <c r="M15" i="5" s="1"/>
  <c r="N15" i="5" s="1"/>
  <c r="K14" i="5"/>
  <c r="M14" i="5" s="1"/>
  <c r="N14" i="5" s="1"/>
  <c r="K13" i="5"/>
  <c r="M13" i="5" s="1"/>
  <c r="N13" i="5" s="1"/>
  <c r="K12" i="5"/>
  <c r="M12" i="5" s="1"/>
  <c r="N12" i="5" s="1"/>
  <c r="K11" i="5"/>
  <c r="M11" i="5" s="1"/>
  <c r="N11" i="5" s="1"/>
  <c r="K10" i="5"/>
  <c r="M10" i="5" s="1"/>
  <c r="N10" i="5" s="1"/>
  <c r="K9" i="5"/>
  <c r="M9" i="5" s="1"/>
  <c r="N9" i="5" s="1"/>
  <c r="K8" i="5"/>
  <c r="M8" i="5" s="1"/>
  <c r="N8" i="5" s="1"/>
  <c r="K7" i="5"/>
  <c r="M7" i="5" s="1"/>
  <c r="N7" i="5" s="1"/>
  <c r="K4" i="5" l="1"/>
  <c r="M4" i="5" s="1"/>
  <c r="K6" i="5"/>
  <c r="M6" i="5" s="1"/>
  <c r="N6" i="5" s="1"/>
  <c r="K5" i="5"/>
  <c r="M5" i="5" s="1"/>
  <c r="N5" i="5" s="1"/>
  <c r="K3" i="5"/>
  <c r="M3" i="5" s="1"/>
  <c r="N3" i="5" s="1"/>
  <c r="K2" i="5"/>
  <c r="M2" i="5" s="1"/>
  <c r="N2" i="5" s="1"/>
  <c r="N9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yinhui</author>
  </authors>
  <commentList>
    <comment ref="L63" authorId="0" shapeId="0" xr:uid="{2B732A37-3CB7-4419-95AA-FAC9CE598DFB}">
      <text>
        <r>
          <rPr>
            <b/>
            <sz val="9"/>
            <color indexed="81"/>
            <rFont val="宋体"/>
            <family val="3"/>
            <charset val="134"/>
          </rPr>
          <t>yinhui:</t>
        </r>
        <r>
          <rPr>
            <sz val="9"/>
            <color indexed="81"/>
            <rFont val="宋体"/>
            <family val="3"/>
            <charset val="134"/>
          </rPr>
          <t xml:space="preserve">
加油费</t>
        </r>
      </text>
    </comment>
  </commentList>
</comments>
</file>

<file path=xl/sharedStrings.xml><?xml version="1.0" encoding="utf-8"?>
<sst xmlns="http://schemas.openxmlformats.org/spreadsheetml/2006/main" count="870" uniqueCount="198">
  <si>
    <t>Date</t>
  </si>
  <si>
    <t>Model</t>
  </si>
  <si>
    <t>Chassis No</t>
  </si>
  <si>
    <t>Departure</t>
  </si>
  <si>
    <t>Arrival</t>
  </si>
  <si>
    <t>Invoice Amount</t>
  </si>
  <si>
    <t>Description</t>
  </si>
  <si>
    <t>Distance/QTY</t>
  </si>
  <si>
    <t>Price</t>
  </si>
  <si>
    <t>Transportation</t>
  </si>
  <si>
    <t>Waiting</t>
  </si>
  <si>
    <t>Total (Net)</t>
  </si>
  <si>
    <t>Details</t>
  </si>
  <si>
    <t>PO</t>
  </si>
  <si>
    <t>VAT%</t>
  </si>
  <si>
    <t>PDI Centre</t>
  </si>
  <si>
    <t>296 GTS</t>
  </si>
  <si>
    <t>296 GTB</t>
  </si>
  <si>
    <r>
      <rPr>
        <b/>
        <sz val="10"/>
        <color theme="1"/>
        <rFont val="宋体"/>
        <family val="3"/>
        <charset val="134"/>
      </rPr>
      <t>开票金额</t>
    </r>
  </si>
  <si>
    <r>
      <rPr>
        <b/>
        <sz val="10"/>
        <color theme="1"/>
        <rFont val="宋体"/>
        <family val="3"/>
        <charset val="134"/>
      </rPr>
      <t>对应月份金额</t>
    </r>
  </si>
  <si>
    <r>
      <rPr>
        <b/>
        <sz val="10"/>
        <color theme="1"/>
        <rFont val="宋体"/>
        <family val="3"/>
        <charset val="134"/>
      </rPr>
      <t>对应月份</t>
    </r>
  </si>
  <si>
    <t>客户对账月份</t>
  </si>
  <si>
    <t>PO号</t>
  </si>
  <si>
    <t>报财务数据月份</t>
  </si>
  <si>
    <t>Marketing</t>
  </si>
  <si>
    <t>北京朝阳区金盏乡金港汽车公园C区8号法拉利3S中心</t>
  </si>
  <si>
    <t>Ferrari Purosangue</t>
  </si>
  <si>
    <t>山西北路77号</t>
  </si>
  <si>
    <t>SF90 XX Stradale</t>
  </si>
  <si>
    <t>Purosangue</t>
  </si>
  <si>
    <t>Roma Spider</t>
  </si>
  <si>
    <t>SF90 Spider</t>
  </si>
  <si>
    <t>Delivery to dealer</t>
  </si>
  <si>
    <t>Sales</t>
  </si>
  <si>
    <t>HY-Hefei</t>
  </si>
  <si>
    <t>HY-Shenyang</t>
  </si>
  <si>
    <t>Ital-Shanghai</t>
  </si>
  <si>
    <t>CTF-Beijing</t>
  </si>
  <si>
    <t>Ferrari 12Cilindri</t>
  </si>
  <si>
    <t>DK-Shenzhen</t>
  </si>
  <si>
    <t>DK-Guangzhou</t>
  </si>
  <si>
    <t>Beijing Dealer Event</t>
  </si>
  <si>
    <t>12 Cilindri Spider</t>
  </si>
  <si>
    <t>广东省深圳市南山区中心路3088号深圳湾一号北区2栋101室</t>
  </si>
  <si>
    <t>Shenzhen Dealer Event</t>
  </si>
  <si>
    <t>F1 MODEL</t>
  </si>
  <si>
    <t>F399 R7</t>
  </si>
  <si>
    <t>武汉市黄陂区临空经济产业示范园川龙大道8号周大福产业园A5厂房第1层103室</t>
  </si>
  <si>
    <t>广州市番禺区东环街大北路552号</t>
  </si>
  <si>
    <t>Guangzhou Dealer Event</t>
  </si>
  <si>
    <t>上海市静安区恒通东路69号首层</t>
  </si>
  <si>
    <t>Shanghai Dealer Event</t>
  </si>
  <si>
    <t>SH 3S</t>
  </si>
  <si>
    <t>上海赛车场-上海市嘉定区伊宁路2000号</t>
  </si>
  <si>
    <t>杭州法拉利售后服务中心（杭州市滨江区江陵路211号）</t>
  </si>
  <si>
    <t>沈阳市浑南区全运路97-1号</t>
  </si>
  <si>
    <t>Shenyang Dealer Event</t>
  </si>
  <si>
    <t>深圳市龙岗区坂田街道五和大道(南)45-1号</t>
  </si>
  <si>
    <t>Hangzhou Dealer Event</t>
  </si>
  <si>
    <t>重庆市渝北区宝圣湖街道圣嘉路376号</t>
  </si>
  <si>
    <t>Chongqing Dealer Event</t>
  </si>
  <si>
    <t>苏州市工业园区思安街协鑫广场一楼法拉利展厅</t>
  </si>
  <si>
    <t>Suzhou Dealer Event</t>
  </si>
  <si>
    <t>7月</t>
  </si>
  <si>
    <t>Ferrari Roma Spider</t>
  </si>
  <si>
    <t>Amalfi</t>
  </si>
  <si>
    <t>CTF-Hangzhou</t>
  </si>
  <si>
    <t>Harmony-Nanjing</t>
  </si>
  <si>
    <t>Harmony-Kunming</t>
  </si>
  <si>
    <t>Harmony-Qingdao</t>
  </si>
  <si>
    <t>10月</t>
  </si>
  <si>
    <t>11月</t>
  </si>
  <si>
    <r>
      <t>2025</t>
    </r>
    <r>
      <rPr>
        <sz val="10"/>
        <color theme="1"/>
        <rFont val="宋体"/>
        <family val="3"/>
        <charset val="134"/>
      </rPr>
      <t>年</t>
    </r>
    <r>
      <rPr>
        <sz val="10"/>
        <color theme="1"/>
        <rFont val="Arial"/>
        <family val="2"/>
      </rPr>
      <t>7</t>
    </r>
    <r>
      <rPr>
        <sz val="10"/>
        <color theme="1"/>
        <rFont val="宋体"/>
        <family val="3"/>
        <charset val="134"/>
      </rPr>
      <t>月</t>
    </r>
    <r>
      <rPr>
        <sz val="10"/>
        <color theme="1"/>
        <rFont val="Arial"/>
        <family val="2"/>
      </rPr>
      <t>Marketing</t>
    </r>
    <phoneticPr fontId="10" type="noConversion"/>
  </si>
  <si>
    <t>Fty No.</t>
  </si>
  <si>
    <r>
      <t>7</t>
    </r>
    <r>
      <rPr>
        <sz val="10"/>
        <color theme="1"/>
        <rFont val="等线"/>
        <family val="3"/>
        <charset val="134"/>
      </rPr>
      <t>月</t>
    </r>
  </si>
  <si>
    <t>100063814170000455</t>
  </si>
  <si>
    <t>G16009127</t>
  </si>
  <si>
    <t>100063814170000475</t>
  </si>
  <si>
    <t>100063814170000456</t>
  </si>
  <si>
    <t>天津赛车场- 天津市武清区开发区前进道与南东路交口</t>
  </si>
  <si>
    <t>100063814170000443</t>
  </si>
  <si>
    <t>西安市高新区锦业一路与丈八二路十字东南角永威时代中心一层法拉利</t>
  </si>
  <si>
    <t>XiAn Dealer Event</t>
  </si>
  <si>
    <t>100063814170000458</t>
  </si>
  <si>
    <t>296 Speciale A/F171KCB</t>
  </si>
  <si>
    <t>机场大道180号12A，宁乘仓库</t>
  </si>
  <si>
    <t>上海市嘉定区于田南路68号</t>
  </si>
  <si>
    <t>被动安全测试</t>
  </si>
  <si>
    <t>Homologation</t>
  </si>
  <si>
    <t>G16007689</t>
  </si>
  <si>
    <t>贵阳中天凯悦酒店-贵州省贵阳市观山湖区中天路7号中天会展城(近国际会议展览中心)</t>
  </si>
  <si>
    <t>Guiyang - Purosangue Road Show</t>
  </si>
  <si>
    <t>100063814170000457</t>
  </si>
  <si>
    <t>盐城万豪酒店-江苏省盐城市亭湖区建军西路9号</t>
  </si>
  <si>
    <t>Yancheng - Purosangue Road Show</t>
  </si>
  <si>
    <t>南京市江宁区天行路19号法拉利售后</t>
  </si>
  <si>
    <t>Dealer Showroom-Nanjing</t>
  </si>
  <si>
    <t>100063814170000453</t>
  </si>
  <si>
    <t>福新汇七夕</t>
  </si>
  <si>
    <t>100063814170000366</t>
  </si>
  <si>
    <t>100063814170000445</t>
  </si>
  <si>
    <t>8月</t>
  </si>
  <si>
    <t>ZFF14DME4T0324726</t>
  </si>
  <si>
    <t>9月</t>
  </si>
  <si>
    <t>李斯特技术中心（上海）有限公司 浦东新区榕桥路327号</t>
  </si>
  <si>
    <t>排放测试</t>
  </si>
  <si>
    <t>于田南路68号</t>
  </si>
  <si>
    <t>COP Test</t>
  </si>
  <si>
    <t>安徽省合肥市庐阳区蒙城北路与荷塘路交口东南角</t>
  </si>
  <si>
    <t>Hefei Dealer Event</t>
  </si>
  <si>
    <t>296GTB</t>
  </si>
  <si>
    <t>296GTS</t>
  </si>
  <si>
    <t>F1 Model 2016</t>
  </si>
  <si>
    <t>0188</t>
  </si>
  <si>
    <t>罗湖万象城1期-广东省深圳市罗湖区宝安南路1881号(大剧院地铁站F口步行280米)</t>
  </si>
  <si>
    <t xml:space="preserve">上海市闵行区宝秀路977号 蓝迪B棚 </t>
  </si>
  <si>
    <t>Wuhan - Purosangue Road Show</t>
  </si>
  <si>
    <t>重庆法拉利-重庆市渝北区新南路168号龙湖晶郦城K15</t>
  </si>
  <si>
    <t>武汉恒隆广场-湖北省武汉市硚口区京汉大道668号</t>
  </si>
  <si>
    <t>296 Speciale</t>
  </si>
  <si>
    <t>Shanghai showroom</t>
  </si>
  <si>
    <t>上海市黄浦区太仓路233号</t>
  </si>
  <si>
    <t> XTD display （新天地）</t>
  </si>
  <si>
    <t>苏州市吴中区苏州工业园区苏虹西路303号</t>
  </si>
  <si>
    <t>ZFF14DME6T0321441</t>
  </si>
  <si>
    <t>Ferrari 849 Testarossa/F173HFD</t>
  </si>
  <si>
    <t>G16009070</t>
  </si>
  <si>
    <t>杭州万象城-杭州市上城区富春路701号</t>
  </si>
  <si>
    <t>ZFF17AME4S0319398</t>
  </si>
  <si>
    <t>上海于田南路68号</t>
  </si>
  <si>
    <t>被动安全</t>
  </si>
  <si>
    <t>ZFF17AME6S0319841</t>
  </si>
  <si>
    <t>ZFF17AME6S0326479</t>
  </si>
  <si>
    <t>Amalfi Launch Guangzhou</t>
  </si>
  <si>
    <t xml:space="preserve"> G16009130</t>
  </si>
  <si>
    <t>100064232170000466</t>
  </si>
  <si>
    <t>G16009091</t>
  </si>
  <si>
    <t>100064156170000320</t>
  </si>
  <si>
    <t>100067987170000200</t>
  </si>
  <si>
    <t>100067987170000211</t>
  </si>
  <si>
    <t>100064160170001120</t>
  </si>
  <si>
    <t>100063880170000803</t>
  </si>
  <si>
    <t>100063814170000448</t>
  </si>
  <si>
    <t>Shanghai EPB check</t>
  </si>
  <si>
    <t>广州市南沙区港前大道南5号A</t>
  </si>
  <si>
    <t>100064160170001118</t>
  </si>
  <si>
    <t>SF90 XX Spider</t>
  </si>
  <si>
    <t>100064194170000606</t>
  </si>
  <si>
    <t>Harmony-Zhengzhou</t>
  </si>
  <si>
    <t>100064160170001129</t>
  </si>
  <si>
    <t>100064160170001066</t>
  </si>
  <si>
    <t>100068131170000034</t>
  </si>
  <si>
    <t>100069827170000740</t>
  </si>
  <si>
    <t>100067981170000143</t>
  </si>
  <si>
    <t>Ferrari Amalfi/F164BAB/F169M</t>
  </si>
  <si>
    <t>ZFF19CNE3S0325293</t>
  </si>
  <si>
    <t>Passive Safety</t>
  </si>
  <si>
    <t>ZFF19CNEXS0322083</t>
  </si>
  <si>
    <t>Emission</t>
  </si>
  <si>
    <t>100063903170000380</t>
  </si>
  <si>
    <t>CTF-Wuhan</t>
  </si>
  <si>
    <t>100063973170000567</t>
  </si>
  <si>
    <t>100063973170000573</t>
  </si>
  <si>
    <t>100067987170000165</t>
  </si>
  <si>
    <t>100063903170000386</t>
  </si>
  <si>
    <t>100063904170000951</t>
  </si>
  <si>
    <t>100067987170000280</t>
  </si>
  <si>
    <t>100064156170000273</t>
  </si>
  <si>
    <t>100064232170000599</t>
  </si>
  <si>
    <t>100064160170000854</t>
  </si>
  <si>
    <t>100067986170000134</t>
  </si>
  <si>
    <t>100063904170000986</t>
  </si>
  <si>
    <t>100063903170000353</t>
  </si>
  <si>
    <t>CTF-Chengdu</t>
  </si>
  <si>
    <t>100063880170000739</t>
  </si>
  <si>
    <t>100063880170000625</t>
  </si>
  <si>
    <t>ZFF17AME0S0322086</t>
  </si>
  <si>
    <t>100063904170000922</t>
  </si>
  <si>
    <t>100068131170000009</t>
  </si>
  <si>
    <t>100064158170000275</t>
  </si>
  <si>
    <t>100063973170000609</t>
  </si>
  <si>
    <t>Homologation</t>
    <phoneticPr fontId="3" type="noConversion"/>
  </si>
  <si>
    <r>
      <t>2025</t>
    </r>
    <r>
      <rPr>
        <sz val="10"/>
        <color theme="1"/>
        <rFont val="宋体"/>
        <family val="3"/>
        <charset val="134"/>
      </rPr>
      <t>年</t>
    </r>
    <r>
      <rPr>
        <sz val="10"/>
        <color theme="1"/>
        <rFont val="Arial"/>
        <family val="2"/>
      </rPr>
      <t>8</t>
    </r>
    <r>
      <rPr>
        <sz val="10"/>
        <color theme="1"/>
        <rFont val="宋体"/>
        <family val="3"/>
        <charset val="134"/>
      </rPr>
      <t>月</t>
    </r>
    <r>
      <rPr>
        <sz val="10"/>
        <color theme="1"/>
        <rFont val="Arial"/>
        <family val="2"/>
      </rPr>
      <t>Homologation</t>
    </r>
    <phoneticPr fontId="10" type="noConversion"/>
  </si>
  <si>
    <r>
      <t>2025</t>
    </r>
    <r>
      <rPr>
        <sz val="10"/>
        <color theme="1"/>
        <rFont val="宋体"/>
        <family val="3"/>
        <charset val="134"/>
      </rPr>
      <t>年</t>
    </r>
    <r>
      <rPr>
        <sz val="10"/>
        <color theme="1"/>
        <rFont val="Arial"/>
        <family val="2"/>
      </rPr>
      <t>9</t>
    </r>
    <r>
      <rPr>
        <sz val="10"/>
        <color theme="1"/>
        <rFont val="宋体"/>
        <family val="3"/>
        <charset val="134"/>
      </rPr>
      <t>月</t>
    </r>
    <r>
      <rPr>
        <sz val="10"/>
        <color theme="1"/>
        <rFont val="Arial"/>
        <family val="2"/>
      </rPr>
      <t>Homologation</t>
    </r>
    <phoneticPr fontId="10" type="noConversion"/>
  </si>
  <si>
    <r>
      <t>2025</t>
    </r>
    <r>
      <rPr>
        <sz val="10"/>
        <color theme="1"/>
        <rFont val="宋体"/>
        <family val="3"/>
        <charset val="134"/>
      </rPr>
      <t>年</t>
    </r>
    <r>
      <rPr>
        <sz val="10"/>
        <color theme="1"/>
        <rFont val="Arial"/>
        <family val="2"/>
      </rPr>
      <t>10月Homologation</t>
    </r>
  </si>
  <si>
    <r>
      <t>2025</t>
    </r>
    <r>
      <rPr>
        <sz val="10"/>
        <color theme="1"/>
        <rFont val="宋体"/>
        <family val="3"/>
        <charset val="134"/>
      </rPr>
      <t>年</t>
    </r>
    <r>
      <rPr>
        <sz val="10"/>
        <color theme="1"/>
        <rFont val="Arial"/>
        <family val="2"/>
      </rPr>
      <t>11月Homologation</t>
    </r>
  </si>
  <si>
    <r>
      <t>2025</t>
    </r>
    <r>
      <rPr>
        <sz val="10"/>
        <color theme="1"/>
        <rFont val="宋体"/>
        <family val="3"/>
        <charset val="134"/>
      </rPr>
      <t>年</t>
    </r>
    <r>
      <rPr>
        <sz val="10"/>
        <color theme="1"/>
        <rFont val="Arial"/>
        <family val="2"/>
      </rPr>
      <t>8月Marketing</t>
    </r>
  </si>
  <si>
    <r>
      <t>2025</t>
    </r>
    <r>
      <rPr>
        <sz val="10"/>
        <color theme="1"/>
        <rFont val="宋体"/>
        <family val="3"/>
        <charset val="134"/>
      </rPr>
      <t>年</t>
    </r>
    <r>
      <rPr>
        <sz val="10"/>
        <color theme="1"/>
        <rFont val="Arial"/>
        <family val="2"/>
      </rPr>
      <t>9月Marketing</t>
    </r>
  </si>
  <si>
    <r>
      <t>2025</t>
    </r>
    <r>
      <rPr>
        <sz val="10"/>
        <color theme="1"/>
        <rFont val="宋体"/>
        <family val="3"/>
        <charset val="134"/>
      </rPr>
      <t>年</t>
    </r>
    <r>
      <rPr>
        <sz val="10"/>
        <color theme="1"/>
        <rFont val="Arial"/>
        <family val="2"/>
      </rPr>
      <t>10月Marketing</t>
    </r>
    <r>
      <rPr>
        <sz val="10"/>
        <color theme="1"/>
        <rFont val="Arial"/>
        <family val="2"/>
        <charset val="134"/>
      </rPr>
      <t/>
    </r>
  </si>
  <si>
    <r>
      <t>2025</t>
    </r>
    <r>
      <rPr>
        <sz val="10"/>
        <color theme="1"/>
        <rFont val="宋体"/>
        <family val="3"/>
        <charset val="134"/>
      </rPr>
      <t>年</t>
    </r>
    <r>
      <rPr>
        <sz val="10"/>
        <color theme="1"/>
        <rFont val="Arial"/>
        <family val="2"/>
      </rPr>
      <t>11月Marketing</t>
    </r>
    <r>
      <rPr>
        <sz val="10"/>
        <color theme="1"/>
        <rFont val="Arial"/>
        <family val="2"/>
        <charset val="134"/>
      </rPr>
      <t/>
    </r>
  </si>
  <si>
    <t>G16009091</t>
    <phoneticPr fontId="3" type="noConversion"/>
  </si>
  <si>
    <t>G16009070</t>
    <phoneticPr fontId="3" type="noConversion"/>
  </si>
  <si>
    <t>G16009130</t>
    <phoneticPr fontId="3" type="noConversion"/>
  </si>
  <si>
    <r>
      <t>2025</t>
    </r>
    <r>
      <rPr>
        <sz val="10"/>
        <color theme="1"/>
        <rFont val="宋体"/>
        <family val="3"/>
        <charset val="134"/>
      </rPr>
      <t>年</t>
    </r>
    <r>
      <rPr>
        <sz val="10"/>
        <color theme="1"/>
        <rFont val="Arial"/>
        <family val="2"/>
      </rPr>
      <t>11</t>
    </r>
    <r>
      <rPr>
        <sz val="10"/>
        <color theme="1"/>
        <rFont val="宋体"/>
        <family val="3"/>
        <charset val="134"/>
      </rPr>
      <t>月</t>
    </r>
    <r>
      <rPr>
        <sz val="10"/>
        <color theme="1"/>
        <rFont val="Arial"/>
        <family val="2"/>
      </rPr>
      <t>Sales</t>
    </r>
    <phoneticPr fontId="3" type="noConversion"/>
  </si>
  <si>
    <r>
      <t>2025</t>
    </r>
    <r>
      <rPr>
        <sz val="10"/>
        <color theme="1"/>
        <rFont val="宋体"/>
        <family val="3"/>
        <charset val="134"/>
      </rPr>
      <t>年</t>
    </r>
    <r>
      <rPr>
        <sz val="10"/>
        <color theme="1"/>
        <rFont val="Arial"/>
        <family val="2"/>
      </rPr>
      <t>8</t>
    </r>
    <r>
      <rPr>
        <sz val="10"/>
        <color theme="1"/>
        <rFont val="宋体"/>
        <family val="3"/>
        <charset val="134"/>
      </rPr>
      <t>月</t>
    </r>
    <r>
      <rPr>
        <sz val="10"/>
        <color theme="1"/>
        <rFont val="Arial"/>
        <family val="2"/>
      </rPr>
      <t>Marketing</t>
    </r>
    <phoneticPr fontId="10" type="noConversion"/>
  </si>
  <si>
    <r>
      <t>2025</t>
    </r>
    <r>
      <rPr>
        <sz val="10"/>
        <color theme="1"/>
        <rFont val="宋体"/>
        <family val="3"/>
        <charset val="134"/>
      </rPr>
      <t>年</t>
    </r>
    <r>
      <rPr>
        <sz val="10"/>
        <color theme="1"/>
        <rFont val="Arial"/>
        <family val="2"/>
      </rPr>
      <t>10月Marketing</t>
    </r>
  </si>
  <si>
    <t>G16007689</t>
    <phoneticPr fontId="3" type="noConversion"/>
  </si>
  <si>
    <t>G16009127</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</si>
</sst>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409]d/mmm;@"/>
    <numFmt numFmtId="177" formatCode="[$-409]d\-mmm;@"/>
    <numFmt numFmtId="178" formatCode="[$-F400]h:mm:ss\ AM/PM"/>
  </numFmts>
  <fonts count="18">
    <font>
      <sz val="10"/>
      <color theme="1"/>
      <name val="Arial"/>
      <family val="2"/>
      <charset val="134"/>
    </font>
    <font>
      <sz val="11"/>
      <color theme="1"/>
      <name val="等线"/>
      <family val="2"/>
      <scheme val="minor"/>
    </font>
    <font>
      <sz val="10"/>
      <name val="Arial"/>
      <family val="2"/>
    </font>
    <font>
      <sz val="9"/>
      <name val="Arial"/>
      <family val="2"/>
    </font>
    <font>
      <sz val="12"/>
      <name val="宋体"/>
      <family val="3"/>
      <charset val="134"/>
    </font>
    <font>
      <sz val="10"/>
      <color indexed="8"/>
      <name val="MS Sans Serif"/>
      <family val="2"/>
    </font>
    <font>
      <sz val="11"/>
      <color theme="1"/>
      <name val="等线"/>
      <family val="3"/>
      <charset val="134"/>
      <scheme val="minor"/>
    </font>
    <font>
      <b/>
      <sz val="10"/>
      <color theme="1"/>
      <name val="Arial"/>
      <family val="2"/>
    </font>
    <font>
      <b/>
      <sz val="10"/>
      <color theme="1"/>
      <name val="宋体"/>
      <family val="3"/>
      <charset val="134"/>
    </font>
    <font>
      <sz val="10"/>
      <color theme="1"/>
      <name val="Arial"/>
      <family val="2"/>
    </font>
    <font>
      <sz val="9"/>
      <name val="等线"/>
      <family val="3"/>
      <charset val="134"/>
      <scheme val="minor"/>
    </font>
    <font>
      <sz val="10"/>
      <color theme="1"/>
      <name val="宋体"/>
      <family val="3"/>
      <charset val="134"/>
    </font>
    <font>
      <sz val="10"/>
      <color theme="1"/>
      <name val="等线"/>
      <family val="3"/>
      <charset val="134"/>
    </font>
    <font>
      <sz val="10"/>
      <name val="Arial"/>
      <family val="3"/>
      <charset val="134"/>
    </font>
    <font>
      <sz val="10"/>
      <name val="宋体"/>
      <family val="3"/>
      <charset val="134"/>
    </font>
    <font>
      <sz val="10"/>
      <name val="Arial"/>
      <family val="2"/>
      <charset val="134"/>
    </font>
    <font>
      <b/>
      <sz val="9"/>
      <color indexed="81"/>
      <name val="宋体"/>
      <family val="3"/>
      <charset val="134"/>
    </font>
    <font>
      <sz val="9"/>
      <color indexed="81"/>
      <name val="宋体"/>
      <family val="3"/>
      <charset val="134"/>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5">
    <xf numFmtId="0" fontId="0" fillId="0" borderId="0">
      <alignment vertical="center"/>
    </xf>
    <xf numFmtId="176" fontId="1" fillId="0" borderId="0">
      <alignment vertical="center"/>
    </xf>
    <xf numFmtId="176" fontId="1" fillId="0" borderId="0"/>
    <xf numFmtId="176" fontId="4" fillId="0" borderId="0">
      <alignment vertical="center"/>
    </xf>
    <xf numFmtId="176" fontId="1" fillId="0" borderId="0">
      <alignment vertical="center"/>
    </xf>
    <xf numFmtId="176" fontId="4" fillId="0" borderId="0">
      <alignment vertical="center"/>
    </xf>
    <xf numFmtId="176" fontId="4" fillId="0" borderId="0"/>
    <xf numFmtId="176" fontId="5" fillId="0" borderId="0"/>
    <xf numFmtId="176" fontId="4" fillId="0" borderId="0">
      <alignment vertical="center"/>
    </xf>
    <xf numFmtId="176" fontId="4" fillId="0" borderId="0"/>
    <xf numFmtId="176" fontId="6" fillId="0" borderId="0">
      <alignment vertical="center"/>
    </xf>
    <xf numFmtId="178" fontId="2" fillId="0" borderId="0"/>
    <xf numFmtId="177" fontId="1" fillId="0" borderId="0">
      <alignment vertical="center"/>
    </xf>
    <xf numFmtId="177" fontId="4" fillId="0" borderId="0">
      <alignment vertical="center"/>
    </xf>
    <xf numFmtId="0" fontId="4" fillId="0" borderId="0"/>
  </cellStyleXfs>
  <cellXfs count="58">
    <xf numFmtId="0" fontId="0" fillId="0" borderId="0" xfId="0">
      <alignment vertical="center"/>
    </xf>
    <xf numFmtId="43" fontId="2" fillId="0" borderId="1" xfId="1" applyNumberFormat="1" applyFont="1" applyBorder="1" applyAlignment="1">
      <alignment horizontal="center" vertical="center" shrinkToFit="1"/>
    </xf>
    <xf numFmtId="14" fontId="2" fillId="0" borderId="1" xfId="1" applyNumberFormat="1" applyFont="1" applyBorder="1" applyAlignment="1">
      <alignment horizontal="center" vertical="center" shrinkToFit="1"/>
    </xf>
    <xf numFmtId="0" fontId="2" fillId="0" borderId="1" xfId="0" applyFont="1" applyBorder="1" applyAlignment="1">
      <alignment horizontal="center" vertical="center" shrinkToFit="1"/>
    </xf>
    <xf numFmtId="43" fontId="2" fillId="0" borderId="1" xfId="2" applyNumberFormat="1" applyFont="1" applyBorder="1" applyAlignment="1">
      <alignment horizontal="center" vertical="center" shrinkToFit="1"/>
    </xf>
    <xf numFmtId="43" fontId="2" fillId="0" borderId="1" xfId="0" applyNumberFormat="1" applyFont="1" applyBorder="1" applyAlignment="1">
      <alignment horizontal="center" vertical="center" shrinkToFit="1"/>
    </xf>
    <xf numFmtId="176" fontId="2" fillId="0" borderId="1" xfId="1" applyFont="1" applyBorder="1" applyAlignment="1">
      <alignment horizontal="center" vertical="center" shrinkToFit="1"/>
    </xf>
    <xf numFmtId="0" fontId="2" fillId="0" borderId="1" xfId="1" applyNumberFormat="1" applyFont="1" applyBorder="1" applyAlignment="1">
      <alignment horizontal="center" vertical="center" shrinkToFit="1"/>
    </xf>
    <xf numFmtId="43" fontId="2" fillId="0" borderId="0" xfId="1" applyNumberFormat="1" applyFont="1" applyAlignment="1">
      <alignment horizontal="center" vertical="center" shrinkToFit="1"/>
    </xf>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13" applyNumberFormat="1" applyFont="1" applyBorder="1" applyAlignment="1">
      <alignment horizontal="center" vertical="center" wrapText="1" shrinkToFit="1"/>
    </xf>
    <xf numFmtId="0" fontId="0" fillId="0" borderId="0" xfId="0" applyAlignment="1">
      <alignment horizontal="center" vertical="center"/>
    </xf>
    <xf numFmtId="43" fontId="0" fillId="0" borderId="0" xfId="0" applyNumberFormat="1" applyAlignment="1">
      <alignment horizontal="center" vertical="center"/>
    </xf>
    <xf numFmtId="43" fontId="7" fillId="0" borderId="0" xfId="0" applyNumberFormat="1" applyFont="1" applyAlignment="1">
      <alignment horizontal="center" vertical="center"/>
    </xf>
    <xf numFmtId="0" fontId="9" fillId="0" borderId="1" xfId="0" applyFont="1" applyBorder="1" applyAlignment="1">
      <alignment horizontal="center" vertical="center"/>
    </xf>
    <xf numFmtId="14" fontId="2" fillId="0" borderId="1" xfId="0" applyNumberFormat="1" applyFont="1" applyBorder="1" applyAlignment="1">
      <alignment horizontal="center" vertical="center" shrinkToFit="1"/>
    </xf>
    <xf numFmtId="177" fontId="2" fillId="0" borderId="1" xfId="13" applyFont="1" applyBorder="1" applyAlignment="1">
      <alignment horizontal="center" vertical="center" shrinkToFit="1"/>
    </xf>
    <xf numFmtId="0" fontId="9" fillId="0" borderId="1" xfId="0" applyFont="1" applyBorder="1" applyAlignment="1">
      <alignment horizontal="center"/>
    </xf>
    <xf numFmtId="14" fontId="2" fillId="0" borderId="1" xfId="11" applyNumberFormat="1" applyBorder="1" applyAlignment="1">
      <alignment horizontal="center" vertical="center"/>
    </xf>
    <xf numFmtId="0" fontId="2" fillId="0" borderId="1" xfId="11" applyNumberFormat="1" applyBorder="1" applyAlignment="1">
      <alignment horizontal="center" vertical="center"/>
    </xf>
    <xf numFmtId="176" fontId="2" fillId="0" borderId="1" xfId="7" applyFont="1" applyBorder="1" applyAlignment="1">
      <alignment horizontal="center" vertical="center" shrinkToFit="1"/>
    </xf>
    <xf numFmtId="0" fontId="2" fillId="0" borderId="1" xfId="7" applyNumberFormat="1" applyFont="1" applyBorder="1" applyAlignment="1">
      <alignment horizontal="center" vertical="center" shrinkToFit="1"/>
    </xf>
    <xf numFmtId="43" fontId="0" fillId="0" borderId="1" xfId="0" applyNumberFormat="1" applyBorder="1">
      <alignment vertical="center"/>
    </xf>
    <xf numFmtId="9" fontId="0" fillId="0" borderId="1" xfId="0" applyNumberFormat="1" applyBorder="1" applyAlignment="1">
      <alignment horizontal="center" vertical="center"/>
    </xf>
    <xf numFmtId="43" fontId="0" fillId="0" borderId="1" xfId="0" applyNumberFormat="1" applyBorder="1" applyAlignment="1">
      <alignment horizontal="center" vertical="center"/>
    </xf>
    <xf numFmtId="0" fontId="3" fillId="0" borderId="1" xfId="0" applyFont="1" applyBorder="1" applyAlignment="1">
      <alignment horizontal="center" vertical="center" shrinkToFit="1"/>
    </xf>
    <xf numFmtId="0" fontId="9" fillId="2" borderId="1" xfId="0" applyFont="1" applyFill="1" applyBorder="1" applyAlignment="1">
      <alignment horizontal="center"/>
    </xf>
    <xf numFmtId="43" fontId="2" fillId="2" borderId="1" xfId="2" applyNumberFormat="1" applyFont="1" applyFill="1" applyBorder="1" applyAlignment="1">
      <alignment horizontal="center" vertical="center" shrinkToFit="1"/>
    </xf>
    <xf numFmtId="176" fontId="2" fillId="2" borderId="1" xfId="1" applyFont="1" applyFill="1" applyBorder="1" applyAlignment="1">
      <alignment horizontal="center" vertical="center" shrinkToFit="1"/>
    </xf>
    <xf numFmtId="14" fontId="2" fillId="2" borderId="1" xfId="11" applyNumberFormat="1" applyFill="1" applyBorder="1" applyAlignment="1">
      <alignment horizontal="center" vertical="center"/>
    </xf>
    <xf numFmtId="0" fontId="2" fillId="2" borderId="1" xfId="0" applyFont="1" applyFill="1" applyBorder="1" applyAlignment="1">
      <alignment horizontal="center" vertical="center"/>
    </xf>
    <xf numFmtId="0" fontId="13" fillId="2" borderId="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2" fillId="2" borderId="1" xfId="11" applyNumberFormat="1" applyFill="1" applyBorder="1" applyAlignment="1">
      <alignment horizontal="center" vertical="center"/>
    </xf>
    <xf numFmtId="43" fontId="2" fillId="2" borderId="1" xfId="0" applyNumberFormat="1" applyFont="1" applyFill="1" applyBorder="1" applyAlignment="1">
      <alignment horizontal="center" vertical="center" shrinkToFit="1"/>
    </xf>
    <xf numFmtId="0" fontId="15" fillId="0" borderId="1" xfId="0" applyFont="1" applyBorder="1" applyAlignment="1">
      <alignment horizontal="center" vertical="center" shrinkToFit="1"/>
    </xf>
    <xf numFmtId="177" fontId="2" fillId="0" borderId="1" xfId="13" applyFont="1" applyBorder="1" applyAlignment="1">
      <alignment horizontal="center" vertical="center"/>
    </xf>
    <xf numFmtId="43" fontId="14" fillId="0" borderId="1" xfId="1" applyNumberFormat="1" applyFont="1" applyBorder="1" applyAlignment="1">
      <alignment horizontal="center" vertical="center" shrinkToFit="1"/>
    </xf>
    <xf numFmtId="0" fontId="2" fillId="0" borderId="1" xfId="0" applyFont="1" applyBorder="1" applyAlignment="1">
      <alignment vertical="center" shrinkToFit="1"/>
    </xf>
    <xf numFmtId="178" fontId="2" fillId="0" borderId="1" xfId="11" applyBorder="1" applyAlignment="1">
      <alignment horizontal="center" vertical="center"/>
    </xf>
    <xf numFmtId="43" fontId="2" fillId="0" borderId="1" xfId="1" applyNumberFormat="1" applyFont="1" applyBorder="1" applyAlignment="1">
      <alignment vertical="center" shrinkToFit="1"/>
    </xf>
    <xf numFmtId="0" fontId="2" fillId="3" borderId="1" xfId="7" quotePrefix="1" applyNumberFormat="1" applyFont="1" applyFill="1" applyBorder="1" applyAlignment="1">
      <alignment horizontal="center" vertical="center" shrinkToFit="1"/>
    </xf>
    <xf numFmtId="43" fontId="2" fillId="0" borderId="1" xfId="14" applyNumberFormat="1" applyFont="1" applyBorder="1" applyAlignment="1">
      <alignment horizontal="center" vertical="center" wrapText="1"/>
    </xf>
    <xf numFmtId="0" fontId="13" fillId="0" borderId="1" xfId="0" applyFont="1" applyBorder="1" applyAlignment="1">
      <alignment horizontal="center" vertical="center" shrinkToFit="1"/>
    </xf>
    <xf numFmtId="178" fontId="2" fillId="0" borderId="1" xfId="0" applyNumberFormat="1" applyFont="1" applyBorder="1" applyAlignment="1">
      <alignment horizontal="center" vertical="center" shrinkToFit="1"/>
    </xf>
    <xf numFmtId="178" fontId="2" fillId="0" borderId="1" xfId="11" applyBorder="1" applyAlignment="1">
      <alignment horizontal="center" vertical="center" shrinkToFit="1"/>
    </xf>
    <xf numFmtId="0" fontId="2" fillId="0" borderId="1" xfId="2" applyNumberFormat="1" applyFont="1" applyBorder="1" applyAlignment="1">
      <alignment horizontal="center" vertical="center" shrinkToFit="1"/>
    </xf>
    <xf numFmtId="0" fontId="0" fillId="0" borderId="1" xfId="0" applyBorder="1" applyAlignment="1">
      <alignment horizontal="center"/>
    </xf>
    <xf numFmtId="0" fontId="0" fillId="0" borderId="1" xfId="0" applyBorder="1" applyAlignment="1">
      <alignment horizontal="center" vertical="center"/>
    </xf>
    <xf numFmtId="43" fontId="0" fillId="0" borderId="0" xfId="0" applyNumberFormat="1">
      <alignment vertical="center"/>
    </xf>
    <xf numFmtId="43" fontId="2" fillId="0" borderId="1" xfId="1" applyNumberFormat="1" applyFont="1" applyBorder="1" applyAlignment="1">
      <alignment horizontal="center" vertical="center" shrinkToFit="1"/>
    </xf>
    <xf numFmtId="176" fontId="2" fillId="0" borderId="1" xfId="1" applyFont="1" applyBorder="1" applyAlignment="1">
      <alignment horizontal="center" vertical="center" shrinkToFit="1"/>
    </xf>
    <xf numFmtId="9" fontId="0" fillId="0" borderId="1" xfId="0" applyNumberFormat="1" applyBorder="1" applyAlignment="1">
      <alignment horizontal="center" vertical="center"/>
    </xf>
    <xf numFmtId="43" fontId="0" fillId="0" borderId="1" xfId="0" applyNumberFormat="1" applyBorder="1" applyAlignment="1">
      <alignment horizontal="center" vertical="center"/>
    </xf>
    <xf numFmtId="14" fontId="2" fillId="0" borderId="1" xfId="1" applyNumberFormat="1" applyFont="1" applyBorder="1" applyAlignment="1">
      <alignment horizontal="center" vertical="center" shrinkToFit="1"/>
    </xf>
    <xf numFmtId="0" fontId="2" fillId="0" borderId="1" xfId="1" applyNumberFormat="1" applyFont="1" applyBorder="1" applyAlignment="1">
      <alignment horizontal="center" vertical="center" shrinkToFit="1"/>
    </xf>
    <xf numFmtId="0" fontId="9" fillId="0" borderId="1" xfId="0" applyFont="1" applyBorder="1" applyAlignment="1">
      <alignment horizontal="center" vertical="center"/>
    </xf>
  </cellXfs>
  <cellStyles count="15">
    <cellStyle name="Normal 3" xfId="2" xr:uid="{D1CD132F-FC98-4F98-BF14-CB2BD7812A76}"/>
    <cellStyle name="Normal 3 2" xfId="14" xr:uid="{1F6260E6-D8E8-4F02-8890-FF0476044659}"/>
    <cellStyle name="Normal_Sheet1" xfId="7" xr:uid="{83531388-8C85-4E98-B160-95CDB0967D8E}"/>
    <cellStyle name="常规" xfId="0" builtinId="0"/>
    <cellStyle name="常规 10" xfId="8" xr:uid="{8D2BB513-C678-40A1-884C-D05A8F7758D7}"/>
    <cellStyle name="常规 10 2 2" xfId="4" xr:uid="{F0D33DE5-1E6E-4269-BF08-1EE20B8DF4EF}"/>
    <cellStyle name="常规 10 2 2 2" xfId="12" xr:uid="{644FBE30-DC97-451B-AF7D-B43128690654}"/>
    <cellStyle name="常规 10 2 4" xfId="9" xr:uid="{D1B74903-5FF4-42F8-A7E4-F8522FF45F6D}"/>
    <cellStyle name="常规 10 3" xfId="10" xr:uid="{CEFB0E62-A0A8-44A1-A0C8-48ED65700792}"/>
    <cellStyle name="常规 2" xfId="3" xr:uid="{08744B65-3E3E-42C7-9595-CC414772F575}"/>
    <cellStyle name="常规 2 10" xfId="6" xr:uid="{F9F60CFD-E956-492A-B500-8AF1D43A5ED4}"/>
    <cellStyle name="常规 2 15" xfId="5" xr:uid="{D0589CE9-537D-4C79-8DA2-0E1249AB34BD}"/>
    <cellStyle name="常规 2 15 2" xfId="13" xr:uid="{5BF72D0E-3785-478B-89B7-819C923EE99F}"/>
    <cellStyle name="常规 2 3" xfId="11" xr:uid="{9FEA8651-FDE8-421A-B440-682C5ACDC09D}"/>
    <cellStyle name="常规 3" xfId="1" xr:uid="{9287F47F-8E94-4F89-9100-39806DE63F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4BF90-03E0-4186-A066-2A433CE1B273}">
  <dimension ref="A1:Q127"/>
  <sheetViews>
    <sheetView tabSelected="1" workbookViewId="0">
      <selection activeCell="C1" sqref="C1:N95"/>
    </sheetView>
  </sheetViews>
  <sheetFormatPr defaultRowHeight="12.75"/>
  <cols>
    <col min="1" max="1" width="9.85546875" customWidth="1"/>
    <col min="2" max="2" width="13.140625" bestFit="1" customWidth="1"/>
    <col min="3" max="3" width="12.85546875" customWidth="1"/>
    <col min="4" max="4" width="16.28515625" hidden="1" customWidth="1"/>
    <col min="5" max="5" width="13.85546875" bestFit="1" customWidth="1"/>
    <col min="6" max="6" width="23.42578125" bestFit="1" customWidth="1"/>
    <col min="7" max="7" width="13.85546875" customWidth="1"/>
    <col min="8" max="8" width="23.140625" customWidth="1"/>
    <col min="9" max="9" width="8.5703125" customWidth="1"/>
    <col min="10" max="10" width="10.5703125" customWidth="1"/>
    <col min="11" max="11" width="13.85546875" bestFit="1" customWidth="1"/>
    <col min="12" max="12" width="11.7109375" customWidth="1"/>
    <col min="13" max="13" width="14" style="8" customWidth="1"/>
    <col min="14" max="14" width="13.28515625" customWidth="1"/>
    <col min="15" max="15" width="12.42578125" customWidth="1"/>
  </cols>
  <sheetData>
    <row r="1" spans="1:17">
      <c r="A1" s="15" t="s">
        <v>23</v>
      </c>
      <c r="B1" s="15" t="s">
        <v>21</v>
      </c>
      <c r="C1" s="2" t="s">
        <v>0</v>
      </c>
      <c r="D1" s="7" t="s">
        <v>73</v>
      </c>
      <c r="E1" s="6" t="s">
        <v>1</v>
      </c>
      <c r="F1" s="7" t="s">
        <v>2</v>
      </c>
      <c r="G1" s="6" t="s">
        <v>3</v>
      </c>
      <c r="H1" s="6" t="s">
        <v>4</v>
      </c>
      <c r="I1" s="7" t="s">
        <v>7</v>
      </c>
      <c r="J1" s="1" t="s">
        <v>8</v>
      </c>
      <c r="K1" s="1" t="s">
        <v>9</v>
      </c>
      <c r="L1" s="1" t="s">
        <v>10</v>
      </c>
      <c r="M1" s="1" t="s">
        <v>11</v>
      </c>
      <c r="N1" s="1" t="s">
        <v>5</v>
      </c>
      <c r="O1" s="6" t="s">
        <v>6</v>
      </c>
      <c r="P1" s="6" t="s">
        <v>12</v>
      </c>
      <c r="Q1" s="6" t="s">
        <v>22</v>
      </c>
    </row>
    <row r="2" spans="1:17">
      <c r="A2" s="18" t="s">
        <v>63</v>
      </c>
      <c r="B2" s="18" t="s">
        <v>63</v>
      </c>
      <c r="C2" s="16">
        <v>45845</v>
      </c>
      <c r="D2" s="26" t="s">
        <v>75</v>
      </c>
      <c r="E2" s="17" t="s">
        <v>29</v>
      </c>
      <c r="F2" s="11">
        <v>306484</v>
      </c>
      <c r="G2" s="3" t="s">
        <v>54</v>
      </c>
      <c r="H2" s="3" t="s">
        <v>15</v>
      </c>
      <c r="I2" s="3">
        <v>1</v>
      </c>
      <c r="J2" s="1">
        <v>1271</v>
      </c>
      <c r="K2" s="5">
        <f t="shared" ref="K2:K4" si="0">J2*I2</f>
        <v>1271</v>
      </c>
      <c r="L2" s="4">
        <v>0</v>
      </c>
      <c r="M2" s="4">
        <f t="shared" ref="M2:M4" si="1">K2+L2</f>
        <v>1271</v>
      </c>
      <c r="N2" s="4">
        <f t="shared" ref="N2:N3" si="2">ROUND(M2*1.09,2)</f>
        <v>1385.39</v>
      </c>
      <c r="O2" s="1" t="s">
        <v>58</v>
      </c>
      <c r="P2" s="6" t="s">
        <v>24</v>
      </c>
      <c r="Q2" s="6" t="s">
        <v>76</v>
      </c>
    </row>
    <row r="3" spans="1:17">
      <c r="A3" s="18" t="s">
        <v>63</v>
      </c>
      <c r="B3" s="18" t="s">
        <v>63</v>
      </c>
      <c r="C3" s="16">
        <v>45845</v>
      </c>
      <c r="D3" s="26" t="s">
        <v>77</v>
      </c>
      <c r="E3" s="3" t="s">
        <v>30</v>
      </c>
      <c r="F3" s="11">
        <v>309177</v>
      </c>
      <c r="G3" s="3" t="s">
        <v>54</v>
      </c>
      <c r="H3" s="3" t="s">
        <v>15</v>
      </c>
      <c r="I3" s="3">
        <v>1</v>
      </c>
      <c r="J3" s="1">
        <v>1271</v>
      </c>
      <c r="K3" s="5">
        <f t="shared" si="0"/>
        <v>1271</v>
      </c>
      <c r="L3" s="4">
        <v>0</v>
      </c>
      <c r="M3" s="4">
        <f t="shared" si="1"/>
        <v>1271</v>
      </c>
      <c r="N3" s="4">
        <f t="shared" si="2"/>
        <v>1385.39</v>
      </c>
      <c r="O3" s="1" t="s">
        <v>58</v>
      </c>
      <c r="P3" s="6" t="s">
        <v>24</v>
      </c>
      <c r="Q3" s="6" t="s">
        <v>76</v>
      </c>
    </row>
    <row r="4" spans="1:17">
      <c r="A4" s="27" t="s">
        <v>74</v>
      </c>
      <c r="B4" s="27" t="s">
        <v>74</v>
      </c>
      <c r="C4" s="30">
        <v>45852</v>
      </c>
      <c r="D4" s="29"/>
      <c r="E4" s="31" t="s">
        <v>16</v>
      </c>
      <c r="F4" s="31">
        <v>299246</v>
      </c>
      <c r="G4" s="32" t="s">
        <v>79</v>
      </c>
      <c r="H4" s="33" t="s">
        <v>55</v>
      </c>
      <c r="I4" s="34">
        <v>674</v>
      </c>
      <c r="J4" s="35">
        <v>6.8</v>
      </c>
      <c r="K4" s="35">
        <f t="shared" si="0"/>
        <v>4583.2</v>
      </c>
      <c r="L4" s="28">
        <v>0</v>
      </c>
      <c r="M4" s="28">
        <f t="shared" si="1"/>
        <v>4583.2</v>
      </c>
      <c r="N4" s="28">
        <v>908.00833333333276</v>
      </c>
      <c r="O4" s="29" t="s">
        <v>56</v>
      </c>
      <c r="P4" s="29" t="s">
        <v>24</v>
      </c>
      <c r="Q4" s="6" t="s">
        <v>76</v>
      </c>
    </row>
    <row r="5" spans="1:17">
      <c r="A5" s="18" t="s">
        <v>63</v>
      </c>
      <c r="B5" s="18" t="s">
        <v>63</v>
      </c>
      <c r="C5" s="16">
        <v>45856</v>
      </c>
      <c r="D5" s="3" t="s">
        <v>78</v>
      </c>
      <c r="E5" s="17" t="s">
        <v>29</v>
      </c>
      <c r="F5" s="11">
        <v>302829</v>
      </c>
      <c r="G5" s="3" t="s">
        <v>15</v>
      </c>
      <c r="H5" s="3" t="s">
        <v>55</v>
      </c>
      <c r="I5" s="20">
        <v>1</v>
      </c>
      <c r="J5" s="1">
        <v>13509</v>
      </c>
      <c r="K5" s="5">
        <f t="shared" ref="K5" si="3">J5*I5</f>
        <v>13509</v>
      </c>
      <c r="L5" s="4">
        <v>0</v>
      </c>
      <c r="M5" s="4">
        <f t="shared" ref="M5:M6" si="4">K5+L5</f>
        <v>13509</v>
      </c>
      <c r="N5" s="4">
        <f t="shared" ref="N5:N6" si="5">ROUND(M5*1.09,2)</f>
        <v>14724.81</v>
      </c>
      <c r="O5" s="6" t="s">
        <v>56</v>
      </c>
      <c r="P5" s="6" t="s">
        <v>24</v>
      </c>
      <c r="Q5" s="6" t="s">
        <v>76</v>
      </c>
    </row>
    <row r="6" spans="1:17">
      <c r="A6" s="18" t="s">
        <v>63</v>
      </c>
      <c r="B6" s="18" t="s">
        <v>63</v>
      </c>
      <c r="C6" s="16">
        <v>45863</v>
      </c>
      <c r="D6" s="3"/>
      <c r="E6" s="3" t="s">
        <v>16</v>
      </c>
      <c r="F6" s="3">
        <v>307417</v>
      </c>
      <c r="G6" s="3" t="s">
        <v>50</v>
      </c>
      <c r="H6" s="3" t="s">
        <v>27</v>
      </c>
      <c r="I6" s="3">
        <v>1.6</v>
      </c>
      <c r="J6" s="1">
        <v>6.8</v>
      </c>
      <c r="K6" s="5">
        <f>289+J6*I6</f>
        <v>299.88</v>
      </c>
      <c r="L6" s="4">
        <v>0</v>
      </c>
      <c r="M6" s="4">
        <f t="shared" si="4"/>
        <v>299.88</v>
      </c>
      <c r="N6" s="4">
        <f t="shared" si="5"/>
        <v>326.87</v>
      </c>
      <c r="O6" s="1" t="s">
        <v>51</v>
      </c>
      <c r="P6" s="6" t="s">
        <v>24</v>
      </c>
      <c r="Q6" s="6" t="s">
        <v>76</v>
      </c>
    </row>
    <row r="7" spans="1:17">
      <c r="A7" s="18" t="s">
        <v>101</v>
      </c>
      <c r="B7" s="18" t="s">
        <v>101</v>
      </c>
      <c r="C7" s="19">
        <v>45875</v>
      </c>
      <c r="D7" s="3" t="s">
        <v>80</v>
      </c>
      <c r="E7" s="17" t="s">
        <v>16</v>
      </c>
      <c r="F7" s="11">
        <v>297383</v>
      </c>
      <c r="G7" s="3" t="s">
        <v>15</v>
      </c>
      <c r="H7" s="3" t="s">
        <v>81</v>
      </c>
      <c r="I7" s="20">
        <v>1</v>
      </c>
      <c r="J7" s="1">
        <v>7975</v>
      </c>
      <c r="K7" s="5">
        <f>J7*I7</f>
        <v>7975</v>
      </c>
      <c r="L7" s="4">
        <v>0</v>
      </c>
      <c r="M7" s="4">
        <f>K7+L7</f>
        <v>7975</v>
      </c>
      <c r="N7" s="4">
        <f t="shared" ref="N7:N12" si="6">ROUND(M7*1.09,2)</f>
        <v>8692.75</v>
      </c>
      <c r="O7" s="1" t="s">
        <v>82</v>
      </c>
      <c r="P7" s="6" t="s">
        <v>24</v>
      </c>
      <c r="Q7" s="6" t="s">
        <v>76</v>
      </c>
    </row>
    <row r="8" spans="1:17">
      <c r="A8" s="18" t="s">
        <v>101</v>
      </c>
      <c r="B8" s="18" t="s">
        <v>101</v>
      </c>
      <c r="C8" s="19">
        <v>45875</v>
      </c>
      <c r="D8" s="3" t="s">
        <v>83</v>
      </c>
      <c r="E8" s="17" t="s">
        <v>29</v>
      </c>
      <c r="F8" s="11">
        <v>308222</v>
      </c>
      <c r="G8" s="3" t="s">
        <v>15</v>
      </c>
      <c r="H8" s="3" t="s">
        <v>81</v>
      </c>
      <c r="I8" s="20">
        <v>1</v>
      </c>
      <c r="J8" s="1">
        <v>7975</v>
      </c>
      <c r="K8" s="5">
        <f>J8*I8</f>
        <v>7975</v>
      </c>
      <c r="L8" s="4">
        <v>0</v>
      </c>
      <c r="M8" s="4">
        <f>K8+L8</f>
        <v>7975</v>
      </c>
      <c r="N8" s="4">
        <f t="shared" si="6"/>
        <v>8692.75</v>
      </c>
      <c r="O8" s="1" t="s">
        <v>82</v>
      </c>
      <c r="P8" s="6" t="s">
        <v>24</v>
      </c>
      <c r="Q8" s="6" t="s">
        <v>76</v>
      </c>
    </row>
    <row r="9" spans="1:17">
      <c r="A9" s="18" t="s">
        <v>101</v>
      </c>
      <c r="B9" s="18" t="s">
        <v>101</v>
      </c>
      <c r="C9" s="19">
        <v>45876</v>
      </c>
      <c r="D9" s="3"/>
      <c r="E9" s="17" t="s">
        <v>84</v>
      </c>
      <c r="F9" s="36" t="s">
        <v>102</v>
      </c>
      <c r="G9" s="36" t="s">
        <v>85</v>
      </c>
      <c r="H9" s="3" t="s">
        <v>86</v>
      </c>
      <c r="I9" s="20">
        <v>1</v>
      </c>
      <c r="J9" s="1">
        <v>751</v>
      </c>
      <c r="K9" s="5">
        <f t="shared" ref="K9:K11" si="7">J9*I9</f>
        <v>751</v>
      </c>
      <c r="L9" s="4">
        <v>0</v>
      </c>
      <c r="M9" s="4">
        <f>K9+L9</f>
        <v>751</v>
      </c>
      <c r="N9" s="4">
        <f t="shared" si="6"/>
        <v>818.59</v>
      </c>
      <c r="O9" s="1" t="s">
        <v>87</v>
      </c>
      <c r="P9" s="3" t="s">
        <v>88</v>
      </c>
      <c r="Q9" s="6" t="s">
        <v>89</v>
      </c>
    </row>
    <row r="10" spans="1:17">
      <c r="A10" s="18" t="s">
        <v>101</v>
      </c>
      <c r="B10" s="18" t="s">
        <v>101</v>
      </c>
      <c r="C10" s="19">
        <v>45889</v>
      </c>
      <c r="D10" s="3" t="s">
        <v>80</v>
      </c>
      <c r="E10" s="17" t="s">
        <v>16</v>
      </c>
      <c r="F10" s="11">
        <v>297383</v>
      </c>
      <c r="G10" s="3" t="s">
        <v>81</v>
      </c>
      <c r="H10" s="3" t="s">
        <v>15</v>
      </c>
      <c r="I10" s="20">
        <v>1</v>
      </c>
      <c r="J10" s="1">
        <v>7975</v>
      </c>
      <c r="K10" s="5">
        <f t="shared" si="7"/>
        <v>7975</v>
      </c>
      <c r="L10" s="4">
        <v>0</v>
      </c>
      <c r="M10" s="4">
        <f t="shared" ref="M10:M11" si="8">K10+L10</f>
        <v>7975</v>
      </c>
      <c r="N10" s="4">
        <f t="shared" si="6"/>
        <v>8692.75</v>
      </c>
      <c r="O10" s="1" t="s">
        <v>82</v>
      </c>
      <c r="P10" s="6" t="s">
        <v>24</v>
      </c>
      <c r="Q10" s="6" t="s">
        <v>76</v>
      </c>
    </row>
    <row r="11" spans="1:17">
      <c r="A11" s="18" t="s">
        <v>101</v>
      </c>
      <c r="B11" s="18" t="s">
        <v>101</v>
      </c>
      <c r="C11" s="19">
        <v>45889</v>
      </c>
      <c r="D11" s="3" t="s">
        <v>83</v>
      </c>
      <c r="E11" s="17" t="s">
        <v>29</v>
      </c>
      <c r="F11" s="11">
        <v>308222</v>
      </c>
      <c r="G11" s="3" t="s">
        <v>81</v>
      </c>
      <c r="H11" s="3" t="s">
        <v>90</v>
      </c>
      <c r="I11" s="20">
        <v>1059</v>
      </c>
      <c r="J11" s="1">
        <v>6.8</v>
      </c>
      <c r="K11" s="5">
        <f t="shared" si="7"/>
        <v>7201.2</v>
      </c>
      <c r="L11" s="4">
        <v>0</v>
      </c>
      <c r="M11" s="4">
        <f t="shared" si="8"/>
        <v>7201.2</v>
      </c>
      <c r="N11" s="4">
        <f t="shared" si="6"/>
        <v>7849.31</v>
      </c>
      <c r="O11" s="1" t="s">
        <v>91</v>
      </c>
      <c r="P11" s="6" t="s">
        <v>24</v>
      </c>
      <c r="Q11" s="6" t="s">
        <v>76</v>
      </c>
    </row>
    <row r="12" spans="1:17">
      <c r="A12" s="18" t="s">
        <v>101</v>
      </c>
      <c r="B12" s="18" t="s">
        <v>101</v>
      </c>
      <c r="C12" s="19">
        <v>45890</v>
      </c>
      <c r="D12" s="3" t="s">
        <v>92</v>
      </c>
      <c r="E12" s="17" t="s">
        <v>29</v>
      </c>
      <c r="F12" s="11">
        <v>306154</v>
      </c>
      <c r="G12" s="37" t="s">
        <v>52</v>
      </c>
      <c r="H12" s="3" t="s">
        <v>93</v>
      </c>
      <c r="I12" s="20">
        <v>318</v>
      </c>
      <c r="J12" s="1">
        <v>6.8</v>
      </c>
      <c r="K12" s="5">
        <f>J12*I12</f>
        <v>2162.4</v>
      </c>
      <c r="L12" s="4">
        <v>0</v>
      </c>
      <c r="M12" s="4">
        <f>K12+L12</f>
        <v>2162.4</v>
      </c>
      <c r="N12" s="4">
        <f t="shared" si="6"/>
        <v>2357.02</v>
      </c>
      <c r="O12" s="1" t="s">
        <v>94</v>
      </c>
      <c r="P12" s="6" t="s">
        <v>24</v>
      </c>
      <c r="Q12" s="6" t="s">
        <v>76</v>
      </c>
    </row>
    <row r="13" spans="1:17">
      <c r="A13" s="18" t="s">
        <v>101</v>
      </c>
      <c r="B13" s="18" t="s">
        <v>101</v>
      </c>
      <c r="C13" s="19">
        <v>45892</v>
      </c>
      <c r="D13" s="3" t="s">
        <v>92</v>
      </c>
      <c r="E13" s="17" t="s">
        <v>29</v>
      </c>
      <c r="F13" s="11">
        <v>306154</v>
      </c>
      <c r="G13" s="3" t="s">
        <v>93</v>
      </c>
      <c r="H13" s="3" t="s">
        <v>95</v>
      </c>
      <c r="I13" s="20">
        <v>253</v>
      </c>
      <c r="J13" s="1">
        <v>6.8</v>
      </c>
      <c r="K13" s="5">
        <f t="shared" ref="K13:K14" si="9">J13*I13</f>
        <v>1720.3999999999999</v>
      </c>
      <c r="L13" s="4">
        <v>0</v>
      </c>
      <c r="M13" s="4">
        <f t="shared" ref="M13:M14" si="10">K13+L13</f>
        <v>1720.3999999999999</v>
      </c>
      <c r="N13" s="4">
        <f t="shared" ref="N13:N14" si="11">ROUND(M13*1.09,2)</f>
        <v>1875.24</v>
      </c>
      <c r="O13" s="1" t="s">
        <v>96</v>
      </c>
      <c r="P13" s="6" t="s">
        <v>24</v>
      </c>
      <c r="Q13" s="6" t="s">
        <v>76</v>
      </c>
    </row>
    <row r="14" spans="1:17">
      <c r="A14" s="18" t="s">
        <v>101</v>
      </c>
      <c r="B14" s="18" t="s">
        <v>101</v>
      </c>
      <c r="C14" s="19">
        <v>45893</v>
      </c>
      <c r="D14" s="3" t="s">
        <v>83</v>
      </c>
      <c r="E14" s="17" t="s">
        <v>29</v>
      </c>
      <c r="F14" s="11">
        <v>308222</v>
      </c>
      <c r="G14" s="3" t="s">
        <v>90</v>
      </c>
      <c r="H14" s="3" t="s">
        <v>15</v>
      </c>
      <c r="I14" s="20">
        <v>1836</v>
      </c>
      <c r="J14" s="1">
        <v>6.8</v>
      </c>
      <c r="K14" s="5">
        <f t="shared" si="9"/>
        <v>12484.8</v>
      </c>
      <c r="L14" s="4">
        <v>0</v>
      </c>
      <c r="M14" s="4">
        <f t="shared" si="10"/>
        <v>12484.8</v>
      </c>
      <c r="N14" s="4">
        <f t="shared" si="11"/>
        <v>13608.43</v>
      </c>
      <c r="O14" s="1" t="s">
        <v>91</v>
      </c>
      <c r="P14" s="6" t="s">
        <v>24</v>
      </c>
      <c r="Q14" s="6" t="s">
        <v>76</v>
      </c>
    </row>
    <row r="15" spans="1:17">
      <c r="A15" s="18" t="s">
        <v>101</v>
      </c>
      <c r="B15" s="18" t="s">
        <v>101</v>
      </c>
      <c r="C15" s="19">
        <v>45896</v>
      </c>
      <c r="D15" s="3" t="s">
        <v>92</v>
      </c>
      <c r="E15" s="17" t="s">
        <v>29</v>
      </c>
      <c r="F15" s="11">
        <v>306154</v>
      </c>
      <c r="G15" s="3" t="s">
        <v>95</v>
      </c>
      <c r="H15" s="37" t="s">
        <v>52</v>
      </c>
      <c r="I15" s="20">
        <v>1</v>
      </c>
      <c r="J15" s="1">
        <v>1742</v>
      </c>
      <c r="K15" s="5">
        <f>J15*I15</f>
        <v>1742</v>
      </c>
      <c r="L15" s="4">
        <v>0</v>
      </c>
      <c r="M15" s="4">
        <f>K15+L15</f>
        <v>1742</v>
      </c>
      <c r="N15" s="4">
        <f>ROUND(M15*1.09,2)</f>
        <v>1898.78</v>
      </c>
      <c r="O15" s="1" t="s">
        <v>96</v>
      </c>
      <c r="P15" s="6" t="s">
        <v>24</v>
      </c>
      <c r="Q15" s="6" t="s">
        <v>76</v>
      </c>
    </row>
    <row r="16" spans="1:17">
      <c r="A16" s="18" t="s">
        <v>101</v>
      </c>
      <c r="B16" s="18" t="s">
        <v>101</v>
      </c>
      <c r="C16" s="19">
        <v>45898</v>
      </c>
      <c r="D16" s="3" t="s">
        <v>97</v>
      </c>
      <c r="E16" s="17" t="s">
        <v>29</v>
      </c>
      <c r="F16" s="11">
        <v>304100</v>
      </c>
      <c r="G16" s="37" t="s">
        <v>52</v>
      </c>
      <c r="H16" s="3" t="s">
        <v>50</v>
      </c>
      <c r="I16" s="20">
        <v>1</v>
      </c>
      <c r="J16" s="1">
        <v>368</v>
      </c>
      <c r="K16" s="5">
        <f t="shared" ref="K16" si="12">J16*I16</f>
        <v>368</v>
      </c>
      <c r="L16" s="4">
        <v>0</v>
      </c>
      <c r="M16" s="4">
        <f t="shared" ref="M16:M20" si="13">K16+L16</f>
        <v>368</v>
      </c>
      <c r="N16" s="4">
        <f t="shared" ref="N16:N20" si="14">ROUND(M16*1.09,2)</f>
        <v>401.12</v>
      </c>
      <c r="O16" s="1" t="s">
        <v>98</v>
      </c>
      <c r="P16" s="6" t="s">
        <v>24</v>
      </c>
      <c r="Q16" s="6" t="s">
        <v>76</v>
      </c>
    </row>
    <row r="17" spans="1:17">
      <c r="A17" s="18" t="s">
        <v>101</v>
      </c>
      <c r="B17" s="18" t="s">
        <v>101</v>
      </c>
      <c r="C17" s="19">
        <v>45898</v>
      </c>
      <c r="D17" s="3" t="s">
        <v>99</v>
      </c>
      <c r="E17" s="17" t="s">
        <v>31</v>
      </c>
      <c r="F17" s="11">
        <v>274874</v>
      </c>
      <c r="G17" s="3" t="s">
        <v>15</v>
      </c>
      <c r="H17" s="3" t="s">
        <v>50</v>
      </c>
      <c r="I17" s="20">
        <v>38</v>
      </c>
      <c r="J17" s="1">
        <v>6.8</v>
      </c>
      <c r="K17" s="5">
        <f t="shared" ref="K17:K18" si="15">289+J17*I17</f>
        <v>547.4</v>
      </c>
      <c r="L17" s="4">
        <v>0</v>
      </c>
      <c r="M17" s="4">
        <f t="shared" si="13"/>
        <v>547.4</v>
      </c>
      <c r="N17" s="4">
        <f t="shared" si="14"/>
        <v>596.66999999999996</v>
      </c>
      <c r="O17" s="1" t="s">
        <v>98</v>
      </c>
      <c r="P17" s="6" t="s">
        <v>24</v>
      </c>
      <c r="Q17" s="6" t="s">
        <v>76</v>
      </c>
    </row>
    <row r="18" spans="1:17">
      <c r="A18" s="18" t="s">
        <v>101</v>
      </c>
      <c r="B18" s="18" t="s">
        <v>101</v>
      </c>
      <c r="C18" s="19">
        <v>45898</v>
      </c>
      <c r="D18" s="10"/>
      <c r="E18" s="17" t="s">
        <v>42</v>
      </c>
      <c r="F18" s="11">
        <v>318163</v>
      </c>
      <c r="G18" s="3" t="s">
        <v>15</v>
      </c>
      <c r="H18" s="3" t="s">
        <v>50</v>
      </c>
      <c r="I18" s="20">
        <v>38</v>
      </c>
      <c r="J18" s="1">
        <v>6.8</v>
      </c>
      <c r="K18" s="5">
        <f t="shared" si="15"/>
        <v>547.4</v>
      </c>
      <c r="L18" s="4">
        <v>0</v>
      </c>
      <c r="M18" s="4">
        <f t="shared" si="13"/>
        <v>547.4</v>
      </c>
      <c r="N18" s="4">
        <f t="shared" si="14"/>
        <v>596.66999999999996</v>
      </c>
      <c r="O18" s="1" t="s">
        <v>98</v>
      </c>
      <c r="P18" s="6" t="s">
        <v>24</v>
      </c>
      <c r="Q18" s="6" t="s">
        <v>76</v>
      </c>
    </row>
    <row r="19" spans="1:17">
      <c r="A19" s="18" t="s">
        <v>103</v>
      </c>
      <c r="B19" s="18" t="s">
        <v>101</v>
      </c>
      <c r="C19" s="19">
        <v>45900</v>
      </c>
      <c r="D19" s="21"/>
      <c r="E19" s="21" t="s">
        <v>45</v>
      </c>
      <c r="F19" s="22" t="s">
        <v>46</v>
      </c>
      <c r="G19" s="3" t="s">
        <v>55</v>
      </c>
      <c r="H19" s="3" t="s">
        <v>15</v>
      </c>
      <c r="I19" s="20">
        <v>1</v>
      </c>
      <c r="J19" s="1">
        <v>13509</v>
      </c>
      <c r="K19" s="5">
        <f t="shared" ref="K19:K20" si="16">J19*I19</f>
        <v>13509</v>
      </c>
      <c r="L19" s="4">
        <v>0</v>
      </c>
      <c r="M19" s="4">
        <f t="shared" si="13"/>
        <v>13509</v>
      </c>
      <c r="N19" s="4">
        <f t="shared" si="14"/>
        <v>14724.81</v>
      </c>
      <c r="O19" s="1" t="s">
        <v>56</v>
      </c>
      <c r="P19" s="6" t="s">
        <v>24</v>
      </c>
      <c r="Q19" s="6" t="s">
        <v>76</v>
      </c>
    </row>
    <row r="20" spans="1:17">
      <c r="A20" s="18" t="s">
        <v>103</v>
      </c>
      <c r="B20" s="18" t="s">
        <v>101</v>
      </c>
      <c r="C20" s="19">
        <v>45900</v>
      </c>
      <c r="D20" s="3" t="s">
        <v>100</v>
      </c>
      <c r="E20" s="17" t="s">
        <v>16</v>
      </c>
      <c r="F20" s="11">
        <v>299246</v>
      </c>
      <c r="G20" s="3" t="s">
        <v>55</v>
      </c>
      <c r="H20" s="3" t="s">
        <v>15</v>
      </c>
      <c r="I20" s="20">
        <v>1</v>
      </c>
      <c r="J20" s="1">
        <v>13509</v>
      </c>
      <c r="K20" s="5">
        <f t="shared" si="16"/>
        <v>13509</v>
      </c>
      <c r="L20" s="4">
        <v>0</v>
      </c>
      <c r="M20" s="4">
        <f t="shared" si="13"/>
        <v>13509</v>
      </c>
      <c r="N20" s="4">
        <f t="shared" si="14"/>
        <v>14724.81</v>
      </c>
      <c r="O20" s="1" t="s">
        <v>56</v>
      </c>
      <c r="P20" s="6" t="s">
        <v>24</v>
      </c>
      <c r="Q20" s="6" t="s">
        <v>76</v>
      </c>
    </row>
    <row r="21" spans="1:17">
      <c r="A21" s="18" t="s">
        <v>103</v>
      </c>
      <c r="B21" s="18" t="s">
        <v>103</v>
      </c>
      <c r="C21" s="2">
        <v>45901</v>
      </c>
      <c r="D21" s="3" t="s">
        <v>99</v>
      </c>
      <c r="E21" s="17" t="s">
        <v>31</v>
      </c>
      <c r="F21" s="11">
        <v>274874</v>
      </c>
      <c r="G21" s="3" t="s">
        <v>50</v>
      </c>
      <c r="H21" s="3" t="s">
        <v>15</v>
      </c>
      <c r="I21" s="7">
        <v>27</v>
      </c>
      <c r="J21" s="1">
        <v>6.8</v>
      </c>
      <c r="K21" s="5">
        <f>289+J21*I21</f>
        <v>472.6</v>
      </c>
      <c r="L21" s="4">
        <v>0</v>
      </c>
      <c r="M21" s="4">
        <f>K21+L21</f>
        <v>472.6</v>
      </c>
      <c r="N21" s="4">
        <f>ROUND(M21*1.09,2)</f>
        <v>515.13</v>
      </c>
      <c r="O21" s="38" t="s">
        <v>98</v>
      </c>
      <c r="P21" s="6" t="s">
        <v>24</v>
      </c>
      <c r="Q21" s="6" t="s">
        <v>76</v>
      </c>
    </row>
    <row r="22" spans="1:17">
      <c r="A22" s="18" t="s">
        <v>103</v>
      </c>
      <c r="B22" s="18" t="s">
        <v>103</v>
      </c>
      <c r="C22" s="2">
        <v>45901</v>
      </c>
      <c r="D22" s="10"/>
      <c r="E22" s="17" t="s">
        <v>42</v>
      </c>
      <c r="F22" s="11">
        <v>318163</v>
      </c>
      <c r="G22" s="3" t="s">
        <v>50</v>
      </c>
      <c r="H22" s="3" t="s">
        <v>15</v>
      </c>
      <c r="I22" s="7">
        <v>27</v>
      </c>
      <c r="J22" s="1">
        <v>6.8</v>
      </c>
      <c r="K22" s="5">
        <f>289+J22*I22</f>
        <v>472.6</v>
      </c>
      <c r="L22" s="4">
        <v>0</v>
      </c>
      <c r="M22" s="4">
        <f>K22+L22</f>
        <v>472.6</v>
      </c>
      <c r="N22" s="4">
        <f>ROUND(M22*1.09,2)</f>
        <v>515.13</v>
      </c>
      <c r="O22" s="38" t="s">
        <v>98</v>
      </c>
      <c r="P22" s="6" t="s">
        <v>24</v>
      </c>
      <c r="Q22" s="6" t="s">
        <v>76</v>
      </c>
    </row>
    <row r="23" spans="1:17">
      <c r="A23" s="18" t="s">
        <v>103</v>
      </c>
      <c r="B23" s="18" t="s">
        <v>103</v>
      </c>
      <c r="C23" s="2">
        <v>45901</v>
      </c>
      <c r="D23" s="39"/>
      <c r="E23" s="17" t="s">
        <v>84</v>
      </c>
      <c r="F23" s="17" t="s">
        <v>124</v>
      </c>
      <c r="G23" s="3" t="s">
        <v>86</v>
      </c>
      <c r="H23" s="3" t="s">
        <v>104</v>
      </c>
      <c r="I23" s="7">
        <v>1</v>
      </c>
      <c r="J23" s="1">
        <v>458</v>
      </c>
      <c r="K23" s="5">
        <f>J23*I23</f>
        <v>458</v>
      </c>
      <c r="L23" s="4">
        <v>0</v>
      </c>
      <c r="M23" s="4">
        <f>K23+L23</f>
        <v>458</v>
      </c>
      <c r="N23" s="4">
        <f>ROUND(M23*1.09,2)</f>
        <v>499.22</v>
      </c>
      <c r="O23" s="38" t="s">
        <v>105</v>
      </c>
      <c r="P23" s="1" t="s">
        <v>88</v>
      </c>
      <c r="Q23" s="6" t="s">
        <v>89</v>
      </c>
    </row>
    <row r="24" spans="1:17">
      <c r="A24" s="18" t="s">
        <v>103</v>
      </c>
      <c r="B24" s="18" t="s">
        <v>103</v>
      </c>
      <c r="C24" s="19">
        <v>45908</v>
      </c>
      <c r="D24" s="40"/>
      <c r="E24" s="10" t="s">
        <v>16</v>
      </c>
      <c r="F24" s="10">
        <v>320341</v>
      </c>
      <c r="G24" s="3" t="s">
        <v>15</v>
      </c>
      <c r="H24" s="40" t="s">
        <v>106</v>
      </c>
      <c r="I24" s="20">
        <v>53</v>
      </c>
      <c r="J24" s="1">
        <v>6.8</v>
      </c>
      <c r="K24" s="5">
        <f>289+J24*I24</f>
        <v>649.4</v>
      </c>
      <c r="L24" s="4">
        <v>0</v>
      </c>
      <c r="M24" s="4">
        <f t="shared" ref="M24" si="17">K24+L24</f>
        <v>649.4</v>
      </c>
      <c r="N24" s="4">
        <f t="shared" ref="N24" si="18">ROUND(M24*1.09,2)</f>
        <v>707.85</v>
      </c>
      <c r="O24" s="1" t="s">
        <v>107</v>
      </c>
      <c r="P24" s="1" t="s">
        <v>88</v>
      </c>
      <c r="Q24" s="6" t="s">
        <v>89</v>
      </c>
    </row>
    <row r="25" spans="1:17">
      <c r="A25" s="18" t="s">
        <v>103</v>
      </c>
      <c r="B25" s="18" t="s">
        <v>103</v>
      </c>
      <c r="C25" s="2">
        <v>45912</v>
      </c>
      <c r="D25" s="3" t="s">
        <v>75</v>
      </c>
      <c r="E25" s="17" t="s">
        <v>29</v>
      </c>
      <c r="F25" s="11">
        <v>306484</v>
      </c>
      <c r="G25" s="3" t="s">
        <v>15</v>
      </c>
      <c r="H25" s="3" t="s">
        <v>61</v>
      </c>
      <c r="I25" s="7">
        <v>1</v>
      </c>
      <c r="J25" s="1">
        <v>835</v>
      </c>
      <c r="K25" s="5">
        <f t="shared" ref="K25:K34" si="19">J25*I25</f>
        <v>835</v>
      </c>
      <c r="L25" s="4">
        <v>0</v>
      </c>
      <c r="M25" s="4">
        <f>K25+L25</f>
        <v>835</v>
      </c>
      <c r="N25" s="4">
        <f>ROUND(M25*1.09,2)</f>
        <v>910.15</v>
      </c>
      <c r="O25" s="1" t="s">
        <v>62</v>
      </c>
      <c r="P25" s="6" t="s">
        <v>24</v>
      </c>
      <c r="Q25" s="6" t="s">
        <v>76</v>
      </c>
    </row>
    <row r="26" spans="1:17">
      <c r="A26" s="18" t="s">
        <v>103</v>
      </c>
      <c r="B26" s="18" t="s">
        <v>103</v>
      </c>
      <c r="C26" s="19">
        <v>45913</v>
      </c>
      <c r="D26" s="3"/>
      <c r="E26" s="10" t="s">
        <v>30</v>
      </c>
      <c r="F26" s="10">
        <v>309177</v>
      </c>
      <c r="G26" s="3" t="s">
        <v>53</v>
      </c>
      <c r="H26" s="3" t="s">
        <v>108</v>
      </c>
      <c r="I26" s="20">
        <v>1</v>
      </c>
      <c r="J26" s="1">
        <v>3758</v>
      </c>
      <c r="K26" s="5">
        <f t="shared" si="19"/>
        <v>3758</v>
      </c>
      <c r="L26" s="4">
        <v>0</v>
      </c>
      <c r="M26" s="4">
        <f>K26+L26</f>
        <v>3758</v>
      </c>
      <c r="N26" s="4">
        <f t="shared" ref="N26:N34" si="20">ROUND(M26*1.09,2)</f>
        <v>4096.22</v>
      </c>
      <c r="O26" s="1" t="s">
        <v>109</v>
      </c>
      <c r="P26" s="6" t="s">
        <v>24</v>
      </c>
      <c r="Q26" s="6" t="s">
        <v>76</v>
      </c>
    </row>
    <row r="27" spans="1:17">
      <c r="A27" s="18" t="s">
        <v>103</v>
      </c>
      <c r="B27" s="18" t="s">
        <v>103</v>
      </c>
      <c r="C27" s="19">
        <v>45913</v>
      </c>
      <c r="D27" s="3"/>
      <c r="E27" s="10" t="s">
        <v>42</v>
      </c>
      <c r="F27" s="10">
        <v>318163</v>
      </c>
      <c r="G27" s="3" t="s">
        <v>53</v>
      </c>
      <c r="H27" s="3" t="s">
        <v>108</v>
      </c>
      <c r="I27" s="20">
        <v>1</v>
      </c>
      <c r="J27" s="1">
        <v>3758</v>
      </c>
      <c r="K27" s="5">
        <f t="shared" si="19"/>
        <v>3758</v>
      </c>
      <c r="L27" s="4">
        <v>0</v>
      </c>
      <c r="M27" s="4">
        <f>K27+L27</f>
        <v>3758</v>
      </c>
      <c r="N27" s="4">
        <f t="shared" si="20"/>
        <v>4096.22</v>
      </c>
      <c r="O27" s="1" t="s">
        <v>109</v>
      </c>
      <c r="P27" s="6" t="s">
        <v>24</v>
      </c>
      <c r="Q27" s="6" t="s">
        <v>76</v>
      </c>
    </row>
    <row r="28" spans="1:17">
      <c r="A28" s="18" t="s">
        <v>103</v>
      </c>
      <c r="B28" s="18" t="s">
        <v>103</v>
      </c>
      <c r="C28" s="19">
        <v>45913</v>
      </c>
      <c r="D28" s="3"/>
      <c r="E28" s="10" t="s">
        <v>16</v>
      </c>
      <c r="F28" s="10">
        <v>297383</v>
      </c>
      <c r="G28" s="3" t="s">
        <v>53</v>
      </c>
      <c r="H28" s="3" t="s">
        <v>48</v>
      </c>
      <c r="I28" s="20">
        <v>1</v>
      </c>
      <c r="J28" s="1">
        <v>10798</v>
      </c>
      <c r="K28" s="5">
        <f t="shared" si="19"/>
        <v>10798</v>
      </c>
      <c r="L28" s="4">
        <v>0</v>
      </c>
      <c r="M28" s="4">
        <f>K28+L28</f>
        <v>10798</v>
      </c>
      <c r="N28" s="4">
        <f t="shared" si="20"/>
        <v>11769.82</v>
      </c>
      <c r="O28" s="1" t="s">
        <v>49</v>
      </c>
      <c r="P28" s="6" t="s">
        <v>24</v>
      </c>
      <c r="Q28" s="6" t="s">
        <v>76</v>
      </c>
    </row>
    <row r="29" spans="1:17">
      <c r="A29" s="18" t="s">
        <v>103</v>
      </c>
      <c r="B29" s="18" t="s">
        <v>103</v>
      </c>
      <c r="C29" s="19">
        <v>45913</v>
      </c>
      <c r="D29" s="3"/>
      <c r="E29" s="10" t="s">
        <v>110</v>
      </c>
      <c r="F29" s="10">
        <v>286003</v>
      </c>
      <c r="G29" s="3" t="s">
        <v>53</v>
      </c>
      <c r="H29" s="3" t="s">
        <v>25</v>
      </c>
      <c r="I29" s="20">
        <v>1</v>
      </c>
      <c r="J29" s="1">
        <v>7894</v>
      </c>
      <c r="K29" s="5">
        <f t="shared" si="19"/>
        <v>7894</v>
      </c>
      <c r="L29" s="4">
        <v>0</v>
      </c>
      <c r="M29" s="4">
        <f t="shared" ref="M29:M33" si="21">K29+L29</f>
        <v>7894</v>
      </c>
      <c r="N29" s="4">
        <f t="shared" si="20"/>
        <v>8604.4599999999991</v>
      </c>
      <c r="O29" s="1" t="s">
        <v>41</v>
      </c>
      <c r="P29" s="6" t="s">
        <v>24</v>
      </c>
      <c r="Q29" s="6" t="s">
        <v>76</v>
      </c>
    </row>
    <row r="30" spans="1:17">
      <c r="A30" s="18" t="s">
        <v>103</v>
      </c>
      <c r="B30" s="18" t="s">
        <v>103</v>
      </c>
      <c r="C30" s="19">
        <v>45913</v>
      </c>
      <c r="D30" s="3"/>
      <c r="E30" s="10" t="s">
        <v>42</v>
      </c>
      <c r="F30" s="10">
        <v>317921</v>
      </c>
      <c r="G30" s="3" t="s">
        <v>53</v>
      </c>
      <c r="H30" s="3" t="s">
        <v>25</v>
      </c>
      <c r="I30" s="20">
        <v>1</v>
      </c>
      <c r="J30" s="1">
        <v>7894</v>
      </c>
      <c r="K30" s="5">
        <f t="shared" si="19"/>
        <v>7894</v>
      </c>
      <c r="L30" s="4">
        <v>0</v>
      </c>
      <c r="M30" s="4">
        <f t="shared" si="21"/>
        <v>7894</v>
      </c>
      <c r="N30" s="4">
        <f t="shared" si="20"/>
        <v>8604.4599999999991</v>
      </c>
      <c r="O30" s="1" t="s">
        <v>41</v>
      </c>
      <c r="P30" s="6" t="s">
        <v>24</v>
      </c>
      <c r="Q30" s="6" t="s">
        <v>76</v>
      </c>
    </row>
    <row r="31" spans="1:17">
      <c r="A31" s="18" t="s">
        <v>103</v>
      </c>
      <c r="B31" s="18" t="s">
        <v>103</v>
      </c>
      <c r="C31" s="19">
        <v>45913</v>
      </c>
      <c r="D31" s="3"/>
      <c r="E31" s="10" t="s">
        <v>110</v>
      </c>
      <c r="F31" s="10">
        <v>298751</v>
      </c>
      <c r="G31" s="3" t="s">
        <v>53</v>
      </c>
      <c r="H31" s="3" t="s">
        <v>50</v>
      </c>
      <c r="I31" s="20">
        <v>1</v>
      </c>
      <c r="J31" s="41">
        <v>402</v>
      </c>
      <c r="K31" s="5">
        <f t="shared" si="19"/>
        <v>402</v>
      </c>
      <c r="L31" s="4">
        <v>0</v>
      </c>
      <c r="M31" s="4">
        <f t="shared" si="21"/>
        <v>402</v>
      </c>
      <c r="N31" s="4">
        <f t="shared" si="20"/>
        <v>438.18</v>
      </c>
      <c r="O31" s="1" t="s">
        <v>51</v>
      </c>
      <c r="P31" s="6" t="s">
        <v>24</v>
      </c>
      <c r="Q31" s="6" t="s">
        <v>76</v>
      </c>
    </row>
    <row r="32" spans="1:17">
      <c r="A32" s="18" t="s">
        <v>103</v>
      </c>
      <c r="B32" s="18" t="s">
        <v>103</v>
      </c>
      <c r="C32" s="19">
        <v>45913</v>
      </c>
      <c r="D32" s="3"/>
      <c r="E32" s="10" t="s">
        <v>111</v>
      </c>
      <c r="F32" s="10">
        <v>296735</v>
      </c>
      <c r="G32" s="3" t="s">
        <v>53</v>
      </c>
      <c r="H32" s="3" t="s">
        <v>50</v>
      </c>
      <c r="I32" s="20">
        <v>1</v>
      </c>
      <c r="J32" s="41">
        <v>402</v>
      </c>
      <c r="K32" s="5">
        <f t="shared" si="19"/>
        <v>402</v>
      </c>
      <c r="L32" s="4">
        <v>0</v>
      </c>
      <c r="M32" s="4">
        <f t="shared" si="21"/>
        <v>402</v>
      </c>
      <c r="N32" s="4">
        <f t="shared" si="20"/>
        <v>438.18</v>
      </c>
      <c r="O32" s="1" t="s">
        <v>51</v>
      </c>
      <c r="P32" s="6" t="s">
        <v>24</v>
      </c>
      <c r="Q32" s="6" t="s">
        <v>76</v>
      </c>
    </row>
    <row r="33" spans="1:17">
      <c r="A33" s="18" t="s">
        <v>103</v>
      </c>
      <c r="B33" s="18" t="s">
        <v>103</v>
      </c>
      <c r="C33" s="19">
        <v>45913</v>
      </c>
      <c r="D33" s="3"/>
      <c r="E33" s="10" t="s">
        <v>42</v>
      </c>
      <c r="F33" s="10">
        <v>317922</v>
      </c>
      <c r="G33" s="3" t="s">
        <v>53</v>
      </c>
      <c r="H33" s="3" t="s">
        <v>50</v>
      </c>
      <c r="I33" s="20">
        <v>1</v>
      </c>
      <c r="J33" s="41">
        <v>402</v>
      </c>
      <c r="K33" s="5">
        <f t="shared" si="19"/>
        <v>402</v>
      </c>
      <c r="L33" s="4">
        <v>0</v>
      </c>
      <c r="M33" s="4">
        <f t="shared" si="21"/>
        <v>402</v>
      </c>
      <c r="N33" s="4">
        <f t="shared" si="20"/>
        <v>438.18</v>
      </c>
      <c r="O33" s="1" t="s">
        <v>51</v>
      </c>
      <c r="P33" s="6" t="s">
        <v>24</v>
      </c>
      <c r="Q33" s="6" t="s">
        <v>76</v>
      </c>
    </row>
    <row r="34" spans="1:17">
      <c r="A34" s="18" t="s">
        <v>103</v>
      </c>
      <c r="B34" s="18" t="s">
        <v>103</v>
      </c>
      <c r="C34" s="19">
        <v>45913</v>
      </c>
      <c r="D34" s="3"/>
      <c r="E34" s="10" t="s">
        <v>112</v>
      </c>
      <c r="F34" s="42" t="s">
        <v>113</v>
      </c>
      <c r="G34" s="3" t="s">
        <v>53</v>
      </c>
      <c r="H34" s="3" t="s">
        <v>114</v>
      </c>
      <c r="I34" s="20">
        <v>1</v>
      </c>
      <c r="J34" s="1">
        <v>10798</v>
      </c>
      <c r="K34" s="5">
        <f t="shared" si="19"/>
        <v>10798</v>
      </c>
      <c r="L34" s="4">
        <v>0</v>
      </c>
      <c r="M34" s="4">
        <f>K34+L34</f>
        <v>10798</v>
      </c>
      <c r="N34" s="4">
        <f t="shared" si="20"/>
        <v>11769.82</v>
      </c>
      <c r="O34" s="1" t="s">
        <v>44</v>
      </c>
      <c r="P34" s="6" t="s">
        <v>24</v>
      </c>
      <c r="Q34" s="6" t="s">
        <v>76</v>
      </c>
    </row>
    <row r="35" spans="1:17">
      <c r="A35" s="18" t="s">
        <v>103</v>
      </c>
      <c r="B35" s="18" t="s">
        <v>103</v>
      </c>
      <c r="C35" s="19">
        <v>45915</v>
      </c>
      <c r="D35" s="39"/>
      <c r="E35" s="10" t="s">
        <v>29</v>
      </c>
      <c r="F35" s="10">
        <v>308222</v>
      </c>
      <c r="G35" s="3" t="s">
        <v>15</v>
      </c>
      <c r="H35" s="3" t="s">
        <v>57</v>
      </c>
      <c r="I35" s="20">
        <v>1</v>
      </c>
      <c r="J35" s="1">
        <v>10798</v>
      </c>
      <c r="K35" s="5">
        <f>J35*I35</f>
        <v>10798</v>
      </c>
      <c r="L35" s="4">
        <v>0</v>
      </c>
      <c r="M35" s="4">
        <f>K35+L35</f>
        <v>10798</v>
      </c>
      <c r="N35" s="4">
        <f>ROUND(M35*1.09,2)</f>
        <v>11769.82</v>
      </c>
      <c r="O35" s="1" t="s">
        <v>44</v>
      </c>
      <c r="P35" s="6" t="s">
        <v>24</v>
      </c>
      <c r="Q35" s="6" t="s">
        <v>76</v>
      </c>
    </row>
    <row r="36" spans="1:17">
      <c r="A36" s="18" t="s">
        <v>103</v>
      </c>
      <c r="B36" s="18" t="s">
        <v>103</v>
      </c>
      <c r="C36" s="19">
        <v>45915</v>
      </c>
      <c r="D36" s="39"/>
      <c r="E36" s="10" t="s">
        <v>45</v>
      </c>
      <c r="F36" s="10" t="s">
        <v>46</v>
      </c>
      <c r="G36" s="3" t="s">
        <v>15</v>
      </c>
      <c r="H36" s="3" t="s">
        <v>59</v>
      </c>
      <c r="I36" s="20">
        <v>1</v>
      </c>
      <c r="J36" s="1">
        <v>12467</v>
      </c>
      <c r="K36" s="5">
        <f t="shared" ref="K36:K38" si="22">J36*I36</f>
        <v>12467</v>
      </c>
      <c r="L36" s="4">
        <v>0</v>
      </c>
      <c r="M36" s="4">
        <f t="shared" ref="M36:M43" si="23">K36+L36</f>
        <v>12467</v>
      </c>
      <c r="N36" s="4">
        <f>ROUND(M36*1.09,2)</f>
        <v>13589.03</v>
      </c>
      <c r="O36" s="1" t="s">
        <v>60</v>
      </c>
      <c r="P36" s="6" t="s">
        <v>24</v>
      </c>
      <c r="Q36" s="6" t="s">
        <v>76</v>
      </c>
    </row>
    <row r="37" spans="1:17">
      <c r="A37" s="18" t="s">
        <v>103</v>
      </c>
      <c r="B37" s="18" t="s">
        <v>103</v>
      </c>
      <c r="C37" s="19">
        <v>45915</v>
      </c>
      <c r="D37" s="3" t="s">
        <v>97</v>
      </c>
      <c r="E37" s="10" t="s">
        <v>29</v>
      </c>
      <c r="F37" s="10">
        <v>304100</v>
      </c>
      <c r="G37" s="37" t="s">
        <v>52</v>
      </c>
      <c r="H37" s="3" t="s">
        <v>59</v>
      </c>
      <c r="I37" s="20">
        <v>1</v>
      </c>
      <c r="J37" s="1">
        <v>12467</v>
      </c>
      <c r="K37" s="5">
        <f t="shared" si="22"/>
        <v>12467</v>
      </c>
      <c r="L37" s="4">
        <v>0</v>
      </c>
      <c r="M37" s="4">
        <f t="shared" si="23"/>
        <v>12467</v>
      </c>
      <c r="N37" s="4">
        <f>ROUND(M37*1.09,2)</f>
        <v>13589.03</v>
      </c>
      <c r="O37" s="1" t="s">
        <v>60</v>
      </c>
      <c r="P37" s="6" t="s">
        <v>24</v>
      </c>
      <c r="Q37" s="6" t="s">
        <v>76</v>
      </c>
    </row>
    <row r="38" spans="1:17">
      <c r="A38" s="18" t="s">
        <v>103</v>
      </c>
      <c r="B38" s="18" t="s">
        <v>103</v>
      </c>
      <c r="C38" s="19">
        <v>45916</v>
      </c>
      <c r="D38" s="3" t="s">
        <v>100</v>
      </c>
      <c r="E38" s="17" t="s">
        <v>16</v>
      </c>
      <c r="F38" s="11">
        <v>299246</v>
      </c>
      <c r="G38" s="3" t="s">
        <v>115</v>
      </c>
      <c r="H38" s="3" t="s">
        <v>47</v>
      </c>
      <c r="I38" s="20">
        <v>1</v>
      </c>
      <c r="J38" s="1">
        <v>6234</v>
      </c>
      <c r="K38" s="5">
        <f t="shared" si="22"/>
        <v>6234</v>
      </c>
      <c r="L38" s="4">
        <v>0</v>
      </c>
      <c r="M38" s="4">
        <f t="shared" si="23"/>
        <v>6234</v>
      </c>
      <c r="N38" s="4">
        <f>ROUND(M38*1.09,2)</f>
        <v>6795.06</v>
      </c>
      <c r="O38" s="1" t="s">
        <v>116</v>
      </c>
      <c r="P38" s="6" t="s">
        <v>24</v>
      </c>
      <c r="Q38" s="6" t="s">
        <v>76</v>
      </c>
    </row>
    <row r="39" spans="1:17">
      <c r="A39" s="18" t="s">
        <v>103</v>
      </c>
      <c r="B39" s="18" t="s">
        <v>103</v>
      </c>
      <c r="C39" s="19">
        <v>45918</v>
      </c>
      <c r="D39" s="40"/>
      <c r="E39" s="10" t="s">
        <v>16</v>
      </c>
      <c r="F39" s="10">
        <v>320341</v>
      </c>
      <c r="G39" s="40" t="s">
        <v>106</v>
      </c>
      <c r="H39" s="3" t="s">
        <v>15</v>
      </c>
      <c r="I39" s="20">
        <v>53</v>
      </c>
      <c r="J39" s="1">
        <v>6.8</v>
      </c>
      <c r="K39" s="5">
        <f>289+J39*I39</f>
        <v>649.4</v>
      </c>
      <c r="L39" s="4">
        <v>0</v>
      </c>
      <c r="M39" s="4">
        <f t="shared" si="23"/>
        <v>649.4</v>
      </c>
      <c r="N39" s="4">
        <f t="shared" ref="N39:N43" si="24">ROUND(M39*1.09,2)</f>
        <v>707.85</v>
      </c>
      <c r="O39" s="1" t="s">
        <v>107</v>
      </c>
      <c r="P39" s="3" t="s">
        <v>88</v>
      </c>
      <c r="Q39" s="6" t="s">
        <v>89</v>
      </c>
    </row>
    <row r="40" spans="1:17">
      <c r="A40" s="18" t="s">
        <v>103</v>
      </c>
      <c r="B40" s="18" t="s">
        <v>103</v>
      </c>
      <c r="C40" s="2">
        <v>45921</v>
      </c>
      <c r="D40" s="3" t="s">
        <v>75</v>
      </c>
      <c r="E40" s="17" t="s">
        <v>29</v>
      </c>
      <c r="F40" s="11">
        <v>306484</v>
      </c>
      <c r="G40" s="3" t="s">
        <v>61</v>
      </c>
      <c r="H40" s="3" t="s">
        <v>108</v>
      </c>
      <c r="I40" s="7">
        <v>1</v>
      </c>
      <c r="J40" s="43">
        <v>2498</v>
      </c>
      <c r="K40" s="5">
        <f t="shared" ref="K40:K43" si="25">J40*I40</f>
        <v>2498</v>
      </c>
      <c r="L40" s="4">
        <v>0</v>
      </c>
      <c r="M40" s="4">
        <f t="shared" si="23"/>
        <v>2498</v>
      </c>
      <c r="N40" s="4">
        <f t="shared" si="24"/>
        <v>2722.82</v>
      </c>
      <c r="O40" s="1" t="s">
        <v>109</v>
      </c>
      <c r="P40" s="1" t="s">
        <v>24</v>
      </c>
      <c r="Q40" s="6" t="s">
        <v>76</v>
      </c>
    </row>
    <row r="41" spans="1:17">
      <c r="A41" s="18" t="s">
        <v>103</v>
      </c>
      <c r="B41" s="18" t="s">
        <v>103</v>
      </c>
      <c r="C41" s="2">
        <v>45924</v>
      </c>
      <c r="D41" s="3" t="s">
        <v>97</v>
      </c>
      <c r="E41" s="10" t="s">
        <v>29</v>
      </c>
      <c r="F41" s="10">
        <v>304100</v>
      </c>
      <c r="G41" s="3" t="s">
        <v>59</v>
      </c>
      <c r="H41" s="3" t="s">
        <v>47</v>
      </c>
      <c r="I41" s="7">
        <v>1</v>
      </c>
      <c r="J41" s="43">
        <v>5594</v>
      </c>
      <c r="K41" s="5">
        <f t="shared" si="25"/>
        <v>5594</v>
      </c>
      <c r="L41" s="4">
        <v>0</v>
      </c>
      <c r="M41" s="4">
        <f t="shared" si="23"/>
        <v>5594</v>
      </c>
      <c r="N41" s="4">
        <f t="shared" si="24"/>
        <v>6097.46</v>
      </c>
      <c r="O41" s="1" t="s">
        <v>116</v>
      </c>
      <c r="P41" s="6" t="s">
        <v>24</v>
      </c>
      <c r="Q41" s="6" t="s">
        <v>76</v>
      </c>
    </row>
    <row r="42" spans="1:17">
      <c r="A42" s="18" t="s">
        <v>103</v>
      </c>
      <c r="B42" s="18" t="s">
        <v>103</v>
      </c>
      <c r="C42" s="2">
        <v>45925</v>
      </c>
      <c r="D42" s="3"/>
      <c r="E42" s="10" t="s">
        <v>45</v>
      </c>
      <c r="F42" s="10" t="s">
        <v>46</v>
      </c>
      <c r="G42" s="3" t="s">
        <v>117</v>
      </c>
      <c r="H42" s="3" t="s">
        <v>118</v>
      </c>
      <c r="I42" s="7">
        <v>1</v>
      </c>
      <c r="J42" s="43">
        <v>5594</v>
      </c>
      <c r="K42" s="5">
        <f t="shared" si="25"/>
        <v>5594</v>
      </c>
      <c r="L42" s="4">
        <v>0</v>
      </c>
      <c r="M42" s="4">
        <f t="shared" si="23"/>
        <v>5594</v>
      </c>
      <c r="N42" s="4">
        <f t="shared" si="24"/>
        <v>6097.46</v>
      </c>
      <c r="O42" s="1" t="s">
        <v>116</v>
      </c>
      <c r="P42" s="6" t="s">
        <v>24</v>
      </c>
      <c r="Q42" s="6" t="s">
        <v>76</v>
      </c>
    </row>
    <row r="43" spans="1:17">
      <c r="A43" s="18" t="s">
        <v>103</v>
      </c>
      <c r="B43" s="18" t="s">
        <v>103</v>
      </c>
      <c r="C43" s="19">
        <v>45928</v>
      </c>
      <c r="D43" s="3"/>
      <c r="E43" s="10" t="s">
        <v>45</v>
      </c>
      <c r="F43" s="10" t="s">
        <v>46</v>
      </c>
      <c r="G43" s="3" t="s">
        <v>118</v>
      </c>
      <c r="H43" s="3" t="s">
        <v>15</v>
      </c>
      <c r="I43" s="20">
        <v>1</v>
      </c>
      <c r="J43" s="1">
        <v>6234</v>
      </c>
      <c r="K43" s="5">
        <f t="shared" si="25"/>
        <v>6234</v>
      </c>
      <c r="L43" s="4">
        <v>0</v>
      </c>
      <c r="M43" s="4">
        <f t="shared" si="23"/>
        <v>6234</v>
      </c>
      <c r="N43" s="4">
        <f t="shared" si="24"/>
        <v>6795.06</v>
      </c>
      <c r="O43" s="1" t="s">
        <v>116</v>
      </c>
      <c r="P43" s="6" t="s">
        <v>24</v>
      </c>
      <c r="Q43" s="6" t="s">
        <v>76</v>
      </c>
    </row>
    <row r="44" spans="1:17">
      <c r="A44" s="18" t="s">
        <v>103</v>
      </c>
      <c r="B44" s="18" t="s">
        <v>103</v>
      </c>
      <c r="C44" s="2">
        <v>45928</v>
      </c>
      <c r="D44" s="10"/>
      <c r="E44" s="17" t="s">
        <v>119</v>
      </c>
      <c r="F44" s="11">
        <v>323242</v>
      </c>
      <c r="G44" s="3" t="s">
        <v>15</v>
      </c>
      <c r="H44" s="3" t="s">
        <v>50</v>
      </c>
      <c r="I44" s="7">
        <v>38</v>
      </c>
      <c r="J44" s="1">
        <v>6.8</v>
      </c>
      <c r="K44" s="5">
        <f>289+J44*I44</f>
        <v>547.4</v>
      </c>
      <c r="L44" s="4">
        <v>0</v>
      </c>
      <c r="M44" s="4">
        <f>K44+L44</f>
        <v>547.4</v>
      </c>
      <c r="N44" s="4">
        <f>ROUND(M44*1.09,2)</f>
        <v>596.66999999999996</v>
      </c>
      <c r="O44" s="1" t="s">
        <v>120</v>
      </c>
      <c r="P44" s="6" t="s">
        <v>24</v>
      </c>
      <c r="Q44" s="6" t="s">
        <v>76</v>
      </c>
    </row>
    <row r="45" spans="1:17">
      <c r="A45" s="18" t="s">
        <v>103</v>
      </c>
      <c r="B45" s="18" t="s">
        <v>103</v>
      </c>
      <c r="C45" s="2">
        <v>45929</v>
      </c>
      <c r="D45" s="10"/>
      <c r="E45" s="17" t="s">
        <v>119</v>
      </c>
      <c r="F45" s="11">
        <v>323242</v>
      </c>
      <c r="G45" s="3" t="s">
        <v>50</v>
      </c>
      <c r="H45" s="3" t="s">
        <v>121</v>
      </c>
      <c r="I45" s="7">
        <v>3.1</v>
      </c>
      <c r="J45" s="1">
        <v>6.8</v>
      </c>
      <c r="K45" s="5">
        <f>289+J45*I45</f>
        <v>310.08</v>
      </c>
      <c r="L45" s="4">
        <v>0</v>
      </c>
      <c r="M45" s="4">
        <f>K45+L45</f>
        <v>310.08</v>
      </c>
      <c r="N45" s="4">
        <f>ROUND(M45*1.09,2)</f>
        <v>337.99</v>
      </c>
      <c r="O45" s="1" t="s">
        <v>122</v>
      </c>
      <c r="P45" s="6" t="s">
        <v>24</v>
      </c>
      <c r="Q45" s="6" t="s">
        <v>76</v>
      </c>
    </row>
    <row r="46" spans="1:17">
      <c r="A46" s="18" t="s">
        <v>70</v>
      </c>
      <c r="B46" s="18" t="s">
        <v>103</v>
      </c>
      <c r="C46" s="2">
        <v>45930</v>
      </c>
      <c r="D46" s="3" t="s">
        <v>75</v>
      </c>
      <c r="E46" s="17" t="s">
        <v>29</v>
      </c>
      <c r="F46" s="11">
        <v>306484</v>
      </c>
      <c r="G46" s="3" t="s">
        <v>108</v>
      </c>
      <c r="H46" s="3" t="s">
        <v>123</v>
      </c>
      <c r="I46" s="7">
        <v>1</v>
      </c>
      <c r="J46" s="43">
        <v>2498</v>
      </c>
      <c r="K46" s="5">
        <f t="shared" ref="K46:K47" si="26">J46*I46</f>
        <v>2498</v>
      </c>
      <c r="L46" s="4">
        <v>0</v>
      </c>
      <c r="M46" s="4">
        <f t="shared" ref="M46:M47" si="27">K46+L46</f>
        <v>2498</v>
      </c>
      <c r="N46" s="4">
        <f t="shared" ref="N46:N47" si="28">ROUND(M46*1.09,2)</f>
        <v>2722.82</v>
      </c>
      <c r="O46" s="1" t="s">
        <v>62</v>
      </c>
      <c r="P46" s="6" t="s">
        <v>24</v>
      </c>
      <c r="Q46" s="6" t="s">
        <v>76</v>
      </c>
    </row>
    <row r="47" spans="1:17">
      <c r="A47" s="18" t="s">
        <v>103</v>
      </c>
      <c r="B47" s="18" t="s">
        <v>103</v>
      </c>
      <c r="C47" s="55">
        <v>45913</v>
      </c>
      <c r="D47" s="3"/>
      <c r="E47" s="10" t="s">
        <v>16</v>
      </c>
      <c r="F47" s="10">
        <v>298025</v>
      </c>
      <c r="G47" s="3" t="s">
        <v>53</v>
      </c>
      <c r="H47" s="3" t="s">
        <v>123</v>
      </c>
      <c r="I47" s="56">
        <v>1</v>
      </c>
      <c r="J47" s="51">
        <v>2194</v>
      </c>
      <c r="K47" s="51">
        <f t="shared" si="26"/>
        <v>2194</v>
      </c>
      <c r="L47" s="51">
        <v>0</v>
      </c>
      <c r="M47" s="51">
        <f t="shared" si="27"/>
        <v>2194</v>
      </c>
      <c r="N47" s="51">
        <f t="shared" si="28"/>
        <v>2391.46</v>
      </c>
      <c r="O47" s="1" t="s">
        <v>62</v>
      </c>
      <c r="P47" s="6" t="s">
        <v>24</v>
      </c>
      <c r="Q47" s="6" t="s">
        <v>76</v>
      </c>
    </row>
    <row r="48" spans="1:17">
      <c r="A48" s="18" t="s">
        <v>103</v>
      </c>
      <c r="B48" s="18" t="s">
        <v>103</v>
      </c>
      <c r="C48" s="55">
        <v>45913</v>
      </c>
      <c r="D48" s="3"/>
      <c r="E48" s="10" t="s">
        <v>16</v>
      </c>
      <c r="F48" s="10">
        <v>296467</v>
      </c>
      <c r="G48" s="3" t="s">
        <v>53</v>
      </c>
      <c r="H48" s="3" t="s">
        <v>123</v>
      </c>
      <c r="I48" s="56"/>
      <c r="J48" s="51"/>
      <c r="K48" s="51"/>
      <c r="L48" s="51"/>
      <c r="M48" s="51"/>
      <c r="N48" s="51"/>
      <c r="O48" s="1" t="s">
        <v>62</v>
      </c>
      <c r="P48" s="6" t="s">
        <v>24</v>
      </c>
      <c r="Q48" s="6" t="s">
        <v>76</v>
      </c>
    </row>
    <row r="49" spans="1:17">
      <c r="A49" s="18" t="s">
        <v>103</v>
      </c>
      <c r="B49" s="18" t="s">
        <v>103</v>
      </c>
      <c r="C49" s="55">
        <v>45913</v>
      </c>
      <c r="D49" s="3"/>
      <c r="E49" s="10" t="s">
        <v>16</v>
      </c>
      <c r="F49" s="10">
        <v>301898</v>
      </c>
      <c r="G49" s="3" t="s">
        <v>53</v>
      </c>
      <c r="H49" s="3" t="s">
        <v>123</v>
      </c>
      <c r="I49" s="56"/>
      <c r="J49" s="51"/>
      <c r="K49" s="51"/>
      <c r="L49" s="51"/>
      <c r="M49" s="51"/>
      <c r="N49" s="51"/>
      <c r="O49" s="1" t="s">
        <v>62</v>
      </c>
      <c r="P49" s="6" t="s">
        <v>24</v>
      </c>
      <c r="Q49" s="6" t="s">
        <v>76</v>
      </c>
    </row>
    <row r="50" spans="1:17">
      <c r="A50" s="18" t="s">
        <v>70</v>
      </c>
      <c r="B50" s="18" t="s">
        <v>70</v>
      </c>
      <c r="C50" s="16">
        <v>45946</v>
      </c>
      <c r="D50" s="3"/>
      <c r="E50" s="17" t="s">
        <v>125</v>
      </c>
      <c r="F50" s="17" t="s">
        <v>128</v>
      </c>
      <c r="G50" s="3" t="s">
        <v>85</v>
      </c>
      <c r="H50" s="3" t="s">
        <v>129</v>
      </c>
      <c r="I50" s="20">
        <v>1</v>
      </c>
      <c r="J50" s="5">
        <v>751</v>
      </c>
      <c r="K50" s="5">
        <f t="shared" ref="K50:K54" si="29">J50*I50</f>
        <v>751</v>
      </c>
      <c r="L50" s="4">
        <v>0</v>
      </c>
      <c r="M50" s="4">
        <f t="shared" ref="M50:M54" si="30">K50+L50</f>
        <v>751</v>
      </c>
      <c r="N50" s="4">
        <f t="shared" ref="N50:N54" si="31">ROUND(M50*1.09,2)</f>
        <v>818.59</v>
      </c>
      <c r="O50" s="1" t="s">
        <v>130</v>
      </c>
      <c r="P50" s="3" t="s">
        <v>88</v>
      </c>
      <c r="Q50" s="6" t="s">
        <v>89</v>
      </c>
    </row>
    <row r="51" spans="1:17">
      <c r="A51" s="18" t="s">
        <v>70</v>
      </c>
      <c r="B51" s="18" t="s">
        <v>70</v>
      </c>
      <c r="C51" s="16">
        <v>45946</v>
      </c>
      <c r="D51" s="3"/>
      <c r="E51" s="17" t="s">
        <v>125</v>
      </c>
      <c r="F51" s="17" t="s">
        <v>131</v>
      </c>
      <c r="G51" s="3" t="s">
        <v>85</v>
      </c>
      <c r="H51" s="3" t="s">
        <v>129</v>
      </c>
      <c r="I51" s="20">
        <v>1</v>
      </c>
      <c r="J51" s="5">
        <v>751</v>
      </c>
      <c r="K51" s="5">
        <f t="shared" si="29"/>
        <v>751</v>
      </c>
      <c r="L51" s="4">
        <v>0</v>
      </c>
      <c r="M51" s="4">
        <f t="shared" si="30"/>
        <v>751</v>
      </c>
      <c r="N51" s="4">
        <f t="shared" si="31"/>
        <v>818.59</v>
      </c>
      <c r="O51" s="1" t="s">
        <v>130</v>
      </c>
      <c r="P51" s="3" t="s">
        <v>88</v>
      </c>
      <c r="Q51" s="6" t="s">
        <v>89</v>
      </c>
    </row>
    <row r="52" spans="1:17">
      <c r="A52" s="18" t="s">
        <v>70</v>
      </c>
      <c r="B52" s="18" t="s">
        <v>70</v>
      </c>
      <c r="C52" s="16">
        <v>45946</v>
      </c>
      <c r="D52" s="3"/>
      <c r="E52" s="17" t="s">
        <v>125</v>
      </c>
      <c r="F52" s="17" t="s">
        <v>132</v>
      </c>
      <c r="G52" s="3" t="s">
        <v>85</v>
      </c>
      <c r="H52" s="3" t="s">
        <v>129</v>
      </c>
      <c r="I52" s="20">
        <v>1</v>
      </c>
      <c r="J52" s="5">
        <v>751</v>
      </c>
      <c r="K52" s="5">
        <f t="shared" si="29"/>
        <v>751</v>
      </c>
      <c r="L52" s="4">
        <v>0</v>
      </c>
      <c r="M52" s="4">
        <f t="shared" si="30"/>
        <v>751</v>
      </c>
      <c r="N52" s="4">
        <f t="shared" si="31"/>
        <v>818.59</v>
      </c>
      <c r="O52" s="1" t="s">
        <v>130</v>
      </c>
      <c r="P52" s="3" t="s">
        <v>88</v>
      </c>
      <c r="Q52" s="6" t="s">
        <v>89</v>
      </c>
    </row>
    <row r="53" spans="1:17">
      <c r="A53" s="18" t="s">
        <v>70</v>
      </c>
      <c r="B53" s="18" t="s">
        <v>70</v>
      </c>
      <c r="C53" s="16">
        <v>45954</v>
      </c>
      <c r="D53" s="10"/>
      <c r="E53" s="17" t="s">
        <v>119</v>
      </c>
      <c r="F53" s="11">
        <v>323242</v>
      </c>
      <c r="G53" s="3" t="s">
        <v>27</v>
      </c>
      <c r="H53" s="3" t="s">
        <v>127</v>
      </c>
      <c r="I53" s="20">
        <v>1</v>
      </c>
      <c r="J53" s="5">
        <v>1271</v>
      </c>
      <c r="K53" s="5">
        <f t="shared" si="29"/>
        <v>1271</v>
      </c>
      <c r="L53" s="4">
        <v>0</v>
      </c>
      <c r="M53" s="4">
        <f t="shared" si="30"/>
        <v>1271</v>
      </c>
      <c r="N53" s="4">
        <f t="shared" si="31"/>
        <v>1385.39</v>
      </c>
      <c r="O53" s="1" t="s">
        <v>58</v>
      </c>
      <c r="P53" s="6" t="s">
        <v>24</v>
      </c>
      <c r="Q53" s="6" t="s">
        <v>126</v>
      </c>
    </row>
    <row r="54" spans="1:17">
      <c r="A54" s="18" t="s">
        <v>70</v>
      </c>
      <c r="B54" s="18" t="s">
        <v>70</v>
      </c>
      <c r="C54" s="16">
        <v>45956</v>
      </c>
      <c r="D54" s="10"/>
      <c r="E54" s="17" t="s">
        <v>119</v>
      </c>
      <c r="F54" s="11">
        <v>323242</v>
      </c>
      <c r="G54" s="3" t="s">
        <v>127</v>
      </c>
      <c r="H54" s="3" t="s">
        <v>27</v>
      </c>
      <c r="I54" s="20">
        <v>1</v>
      </c>
      <c r="J54" s="5">
        <v>1271</v>
      </c>
      <c r="K54" s="5">
        <f t="shared" si="29"/>
        <v>1271</v>
      </c>
      <c r="L54" s="4">
        <v>0</v>
      </c>
      <c r="M54" s="4">
        <f t="shared" si="30"/>
        <v>1271</v>
      </c>
      <c r="N54" s="4">
        <f t="shared" si="31"/>
        <v>1385.39</v>
      </c>
      <c r="O54" s="1" t="s">
        <v>58</v>
      </c>
      <c r="P54" s="6" t="s">
        <v>24</v>
      </c>
      <c r="Q54" s="6" t="s">
        <v>126</v>
      </c>
    </row>
    <row r="55" spans="1:17">
      <c r="A55" s="18" t="s">
        <v>71</v>
      </c>
      <c r="B55" s="18" t="s">
        <v>71</v>
      </c>
      <c r="C55" s="16">
        <v>45963</v>
      </c>
      <c r="D55" s="3"/>
      <c r="E55" s="17" t="s">
        <v>65</v>
      </c>
      <c r="F55" s="11">
        <v>326311</v>
      </c>
      <c r="G55" s="44" t="s">
        <v>50</v>
      </c>
      <c r="H55" s="45" t="s">
        <v>48</v>
      </c>
      <c r="I55" s="20">
        <v>1</v>
      </c>
      <c r="J55" s="4">
        <v>10798</v>
      </c>
      <c r="K55" s="5">
        <f t="shared" ref="K55:K62" si="32">J55*I55</f>
        <v>10798</v>
      </c>
      <c r="L55" s="4">
        <v>0</v>
      </c>
      <c r="M55" s="4">
        <f t="shared" ref="M55:M62" si="33">K55+L55</f>
        <v>10798</v>
      </c>
      <c r="N55" s="4">
        <f t="shared" ref="N55:N62" si="34">ROUND(M55*1.09,2)</f>
        <v>11769.82</v>
      </c>
      <c r="O55" s="1" t="s">
        <v>133</v>
      </c>
      <c r="P55" s="6" t="s">
        <v>24</v>
      </c>
      <c r="Q55" s="6" t="s">
        <v>134</v>
      </c>
    </row>
    <row r="56" spans="1:17">
      <c r="A56" s="18" t="s">
        <v>71</v>
      </c>
      <c r="B56" s="18" t="s">
        <v>71</v>
      </c>
      <c r="C56" s="19">
        <v>45965</v>
      </c>
      <c r="D56" s="46" t="s">
        <v>135</v>
      </c>
      <c r="E56" s="3" t="s">
        <v>17</v>
      </c>
      <c r="F56" s="10">
        <v>320028</v>
      </c>
      <c r="G56" s="3" t="s">
        <v>15</v>
      </c>
      <c r="H56" s="3" t="s">
        <v>34</v>
      </c>
      <c r="I56" s="20">
        <v>1</v>
      </c>
      <c r="J56" s="1">
        <v>3758</v>
      </c>
      <c r="K56" s="5">
        <f t="shared" si="32"/>
        <v>3758</v>
      </c>
      <c r="L56" s="4">
        <v>0</v>
      </c>
      <c r="M56" s="4">
        <f t="shared" si="33"/>
        <v>3758</v>
      </c>
      <c r="N56" s="4">
        <f t="shared" si="34"/>
        <v>4096.22</v>
      </c>
      <c r="O56" s="1" t="s">
        <v>32</v>
      </c>
      <c r="P56" s="1" t="s">
        <v>33</v>
      </c>
      <c r="Q56" s="48" t="s">
        <v>136</v>
      </c>
    </row>
    <row r="57" spans="1:17">
      <c r="A57" s="18" t="s">
        <v>71</v>
      </c>
      <c r="B57" s="18" t="s">
        <v>71</v>
      </c>
      <c r="C57" s="19">
        <v>45965</v>
      </c>
      <c r="D57" s="46" t="s">
        <v>137</v>
      </c>
      <c r="E57" s="3" t="s">
        <v>16</v>
      </c>
      <c r="F57" s="10">
        <v>323755</v>
      </c>
      <c r="G57" s="3" t="s">
        <v>15</v>
      </c>
      <c r="H57" s="3" t="s">
        <v>69</v>
      </c>
      <c r="I57" s="20">
        <v>1</v>
      </c>
      <c r="J57" s="1">
        <v>4857</v>
      </c>
      <c r="K57" s="5">
        <f t="shared" si="32"/>
        <v>4857</v>
      </c>
      <c r="L57" s="4">
        <v>0</v>
      </c>
      <c r="M57" s="4">
        <f t="shared" si="33"/>
        <v>4857</v>
      </c>
      <c r="N57" s="4">
        <f t="shared" si="34"/>
        <v>5294.13</v>
      </c>
      <c r="O57" s="1" t="s">
        <v>32</v>
      </c>
      <c r="P57" s="1" t="s">
        <v>33</v>
      </c>
      <c r="Q57" s="48" t="s">
        <v>136</v>
      </c>
    </row>
    <row r="58" spans="1:17">
      <c r="A58" s="18" t="s">
        <v>71</v>
      </c>
      <c r="B58" s="18" t="s">
        <v>71</v>
      </c>
      <c r="C58" s="19">
        <v>45965</v>
      </c>
      <c r="D58" s="46" t="s">
        <v>138</v>
      </c>
      <c r="E58" s="3" t="s">
        <v>16</v>
      </c>
      <c r="F58" s="10">
        <v>324751</v>
      </c>
      <c r="G58" s="3" t="s">
        <v>15</v>
      </c>
      <c r="H58" s="3" t="s">
        <v>67</v>
      </c>
      <c r="I58" s="20">
        <v>1</v>
      </c>
      <c r="J58" s="5">
        <v>1742</v>
      </c>
      <c r="K58" s="5">
        <f t="shared" si="32"/>
        <v>1742</v>
      </c>
      <c r="L58" s="4">
        <v>0</v>
      </c>
      <c r="M58" s="4">
        <f t="shared" si="33"/>
        <v>1742</v>
      </c>
      <c r="N58" s="4">
        <f t="shared" si="34"/>
        <v>1898.78</v>
      </c>
      <c r="O58" s="1" t="s">
        <v>32</v>
      </c>
      <c r="P58" s="1" t="s">
        <v>33</v>
      </c>
      <c r="Q58" s="48" t="s">
        <v>136</v>
      </c>
    </row>
    <row r="59" spans="1:17">
      <c r="A59" s="18" t="s">
        <v>71</v>
      </c>
      <c r="B59" s="18" t="s">
        <v>71</v>
      </c>
      <c r="C59" s="19">
        <v>45966</v>
      </c>
      <c r="D59" s="46" t="s">
        <v>139</v>
      </c>
      <c r="E59" s="3" t="s">
        <v>38</v>
      </c>
      <c r="F59" s="10">
        <v>322809</v>
      </c>
      <c r="G59" s="3" t="s">
        <v>15</v>
      </c>
      <c r="H59" s="3" t="s">
        <v>67</v>
      </c>
      <c r="I59" s="20">
        <v>1</v>
      </c>
      <c r="J59" s="5">
        <v>1742</v>
      </c>
      <c r="K59" s="5">
        <f t="shared" si="32"/>
        <v>1742</v>
      </c>
      <c r="L59" s="4">
        <v>0</v>
      </c>
      <c r="M59" s="4">
        <f t="shared" si="33"/>
        <v>1742</v>
      </c>
      <c r="N59" s="4">
        <f t="shared" si="34"/>
        <v>1898.78</v>
      </c>
      <c r="O59" s="1" t="s">
        <v>32</v>
      </c>
      <c r="P59" s="1" t="s">
        <v>33</v>
      </c>
      <c r="Q59" s="48" t="s">
        <v>136</v>
      </c>
    </row>
    <row r="60" spans="1:17">
      <c r="A60" s="18" t="s">
        <v>71</v>
      </c>
      <c r="B60" s="18" t="s">
        <v>71</v>
      </c>
      <c r="C60" s="19">
        <v>45966</v>
      </c>
      <c r="D60" s="46" t="s">
        <v>140</v>
      </c>
      <c r="E60" s="3" t="s">
        <v>28</v>
      </c>
      <c r="F60" s="10">
        <v>322122</v>
      </c>
      <c r="G60" s="3" t="s">
        <v>15</v>
      </c>
      <c r="H60" s="3" t="s">
        <v>36</v>
      </c>
      <c r="I60" s="20">
        <v>1</v>
      </c>
      <c r="J60" s="5">
        <v>453</v>
      </c>
      <c r="K60" s="5">
        <f t="shared" si="32"/>
        <v>453</v>
      </c>
      <c r="L60" s="4">
        <v>0</v>
      </c>
      <c r="M60" s="4">
        <f t="shared" si="33"/>
        <v>453</v>
      </c>
      <c r="N60" s="4">
        <f t="shared" si="34"/>
        <v>493.77</v>
      </c>
      <c r="O60" s="1" t="s">
        <v>32</v>
      </c>
      <c r="P60" s="1" t="s">
        <v>33</v>
      </c>
      <c r="Q60" s="48" t="s">
        <v>136</v>
      </c>
    </row>
    <row r="61" spans="1:17">
      <c r="A61" s="18" t="s">
        <v>71</v>
      </c>
      <c r="B61" s="18" t="s">
        <v>71</v>
      </c>
      <c r="C61" s="19">
        <v>45966</v>
      </c>
      <c r="D61" s="46" t="s">
        <v>141</v>
      </c>
      <c r="E61" s="3" t="s">
        <v>28</v>
      </c>
      <c r="F61" s="10">
        <v>322120</v>
      </c>
      <c r="G61" s="3" t="s">
        <v>15</v>
      </c>
      <c r="H61" s="3" t="s">
        <v>66</v>
      </c>
      <c r="I61" s="20">
        <v>1</v>
      </c>
      <c r="J61" s="1">
        <v>1271</v>
      </c>
      <c r="K61" s="5">
        <f t="shared" si="32"/>
        <v>1271</v>
      </c>
      <c r="L61" s="4">
        <v>0</v>
      </c>
      <c r="M61" s="4">
        <f t="shared" si="33"/>
        <v>1271</v>
      </c>
      <c r="N61" s="4">
        <f t="shared" si="34"/>
        <v>1385.39</v>
      </c>
      <c r="O61" s="1" t="s">
        <v>32</v>
      </c>
      <c r="P61" s="1" t="s">
        <v>33</v>
      </c>
      <c r="Q61" s="48" t="s">
        <v>136</v>
      </c>
    </row>
    <row r="62" spans="1:17">
      <c r="A62" s="18" t="s">
        <v>71</v>
      </c>
      <c r="B62" s="18" t="s">
        <v>71</v>
      </c>
      <c r="C62" s="16">
        <v>45966</v>
      </c>
      <c r="D62" s="3" t="s">
        <v>142</v>
      </c>
      <c r="E62" s="17" t="s">
        <v>16</v>
      </c>
      <c r="F62" s="11">
        <v>296735</v>
      </c>
      <c r="G62" s="3" t="s">
        <v>52</v>
      </c>
      <c r="H62" s="3" t="s">
        <v>50</v>
      </c>
      <c r="I62" s="47">
        <v>1</v>
      </c>
      <c r="J62" s="4">
        <v>368</v>
      </c>
      <c r="K62" s="5">
        <f t="shared" si="32"/>
        <v>368</v>
      </c>
      <c r="L62" s="4">
        <v>0</v>
      </c>
      <c r="M62" s="4">
        <f t="shared" si="33"/>
        <v>368</v>
      </c>
      <c r="N62" s="4">
        <f t="shared" si="34"/>
        <v>401.12</v>
      </c>
      <c r="O62" s="1" t="s">
        <v>143</v>
      </c>
      <c r="P62" s="6" t="s">
        <v>88</v>
      </c>
      <c r="Q62" s="6" t="s">
        <v>89</v>
      </c>
    </row>
    <row r="63" spans="1:17">
      <c r="A63" s="18" t="s">
        <v>71</v>
      </c>
      <c r="B63" s="18" t="s">
        <v>71</v>
      </c>
      <c r="C63" s="16">
        <v>45967</v>
      </c>
      <c r="D63" s="3"/>
      <c r="E63" s="17" t="s">
        <v>65</v>
      </c>
      <c r="F63" s="11">
        <v>326311</v>
      </c>
      <c r="G63" s="45" t="s">
        <v>48</v>
      </c>
      <c r="H63" s="45" t="s">
        <v>144</v>
      </c>
      <c r="I63" s="47">
        <v>62</v>
      </c>
      <c r="J63" s="1">
        <v>6.8</v>
      </c>
      <c r="K63" s="5">
        <f>289+J63*I63</f>
        <v>710.59999999999991</v>
      </c>
      <c r="L63" s="4">
        <v>200</v>
      </c>
      <c r="M63" s="4">
        <f t="shared" ref="M63" si="35">K63+L63</f>
        <v>910.59999999999991</v>
      </c>
      <c r="N63" s="4">
        <f t="shared" ref="N63" si="36">ROUND(M63*1.09,2)</f>
        <v>992.55</v>
      </c>
      <c r="O63" s="1" t="s">
        <v>133</v>
      </c>
      <c r="P63" s="6" t="s">
        <v>24</v>
      </c>
      <c r="Q63" s="6" t="s">
        <v>134</v>
      </c>
    </row>
    <row r="64" spans="1:17">
      <c r="A64" s="18" t="s">
        <v>71</v>
      </c>
      <c r="B64" s="18" t="s">
        <v>71</v>
      </c>
      <c r="C64" s="19">
        <v>45967</v>
      </c>
      <c r="D64" s="46" t="s">
        <v>145</v>
      </c>
      <c r="E64" s="3" t="s">
        <v>146</v>
      </c>
      <c r="F64" s="10">
        <v>326484</v>
      </c>
      <c r="G64" s="3" t="s">
        <v>15</v>
      </c>
      <c r="H64" s="3" t="s">
        <v>36</v>
      </c>
      <c r="I64" s="20">
        <v>1</v>
      </c>
      <c r="J64" s="1">
        <v>453</v>
      </c>
      <c r="K64" s="5">
        <f>J64*I64</f>
        <v>453</v>
      </c>
      <c r="L64" s="4">
        <v>0</v>
      </c>
      <c r="M64" s="4">
        <f>K64+L64</f>
        <v>453</v>
      </c>
      <c r="N64" s="4">
        <f>ROUND(M64*1.09,2)</f>
        <v>493.77</v>
      </c>
      <c r="O64" s="1" t="s">
        <v>32</v>
      </c>
      <c r="P64" s="1" t="s">
        <v>33</v>
      </c>
      <c r="Q64" s="48" t="s">
        <v>136</v>
      </c>
    </row>
    <row r="65" spans="1:17">
      <c r="A65" s="18" t="s">
        <v>71</v>
      </c>
      <c r="B65" s="18" t="s">
        <v>71</v>
      </c>
      <c r="C65" s="19">
        <v>45968</v>
      </c>
      <c r="D65" s="46" t="s">
        <v>147</v>
      </c>
      <c r="E65" s="3" t="s">
        <v>146</v>
      </c>
      <c r="F65" s="10">
        <v>323180</v>
      </c>
      <c r="G65" s="3" t="s">
        <v>15</v>
      </c>
      <c r="H65" s="3" t="s">
        <v>148</v>
      </c>
      <c r="I65" s="20">
        <v>1</v>
      </c>
      <c r="J65" s="1">
        <v>6234</v>
      </c>
      <c r="K65" s="5">
        <f>J65*I65</f>
        <v>6234</v>
      </c>
      <c r="L65" s="4">
        <v>0</v>
      </c>
      <c r="M65" s="4">
        <f>K65+L65</f>
        <v>6234</v>
      </c>
      <c r="N65" s="4">
        <f>ROUND(M65*1.09,2)</f>
        <v>6795.06</v>
      </c>
      <c r="O65" s="1" t="s">
        <v>32</v>
      </c>
      <c r="P65" s="1" t="s">
        <v>33</v>
      </c>
      <c r="Q65" s="48" t="s">
        <v>136</v>
      </c>
    </row>
    <row r="66" spans="1:17">
      <c r="A66" s="18" t="s">
        <v>71</v>
      </c>
      <c r="B66" s="18" t="s">
        <v>71</v>
      </c>
      <c r="C66" s="16">
        <v>45970</v>
      </c>
      <c r="D66" s="3"/>
      <c r="E66" s="17" t="s">
        <v>65</v>
      </c>
      <c r="F66" s="11">
        <v>326311</v>
      </c>
      <c r="G66" s="45" t="s">
        <v>144</v>
      </c>
      <c r="H66" s="3" t="s">
        <v>43</v>
      </c>
      <c r="I66" s="3">
        <v>1</v>
      </c>
      <c r="J66" s="4">
        <v>706</v>
      </c>
      <c r="K66" s="5">
        <f>J66*I66</f>
        <v>706</v>
      </c>
      <c r="L66" s="4">
        <v>0</v>
      </c>
      <c r="M66" s="4">
        <f>K66+L66</f>
        <v>706</v>
      </c>
      <c r="N66" s="4">
        <f>ROUND(M66*1.09,2)</f>
        <v>769.54</v>
      </c>
      <c r="O66" s="1" t="s">
        <v>133</v>
      </c>
      <c r="P66" s="6" t="s">
        <v>24</v>
      </c>
      <c r="Q66" s="6" t="s">
        <v>134</v>
      </c>
    </row>
    <row r="67" spans="1:17">
      <c r="A67" s="18" t="s">
        <v>71</v>
      </c>
      <c r="B67" s="18" t="s">
        <v>71</v>
      </c>
      <c r="C67" s="19">
        <v>45971</v>
      </c>
      <c r="D67" s="46" t="s">
        <v>149</v>
      </c>
      <c r="E67" s="3" t="s">
        <v>38</v>
      </c>
      <c r="F67" s="10">
        <v>324380</v>
      </c>
      <c r="G67" s="3" t="s">
        <v>15</v>
      </c>
      <c r="H67" s="3" t="s">
        <v>36</v>
      </c>
      <c r="I67" s="20">
        <v>1</v>
      </c>
      <c r="J67" s="1">
        <v>453</v>
      </c>
      <c r="K67" s="5">
        <f>J67*I67</f>
        <v>453</v>
      </c>
      <c r="L67" s="4">
        <v>0</v>
      </c>
      <c r="M67" s="4">
        <f>K67+L67</f>
        <v>453</v>
      </c>
      <c r="N67" s="4">
        <f>ROUND(M67*1.09,2)</f>
        <v>493.77</v>
      </c>
      <c r="O67" s="1" t="s">
        <v>32</v>
      </c>
      <c r="P67" s="1" t="s">
        <v>33</v>
      </c>
      <c r="Q67" s="48" t="s">
        <v>136</v>
      </c>
    </row>
    <row r="68" spans="1:17">
      <c r="A68" s="18" t="s">
        <v>71</v>
      </c>
      <c r="B68" s="18" t="s">
        <v>71</v>
      </c>
      <c r="C68" s="19">
        <v>45972</v>
      </c>
      <c r="D68" s="46" t="s">
        <v>150</v>
      </c>
      <c r="E68" s="3" t="s">
        <v>16</v>
      </c>
      <c r="F68" s="10">
        <v>316135</v>
      </c>
      <c r="G68" s="3" t="s">
        <v>15</v>
      </c>
      <c r="H68" s="3" t="s">
        <v>36</v>
      </c>
      <c r="I68" s="20">
        <v>1</v>
      </c>
      <c r="J68" s="1">
        <v>453</v>
      </c>
      <c r="K68" s="5">
        <f t="shared" ref="K68:K76" si="37">J68*I68</f>
        <v>453</v>
      </c>
      <c r="L68" s="4">
        <v>0</v>
      </c>
      <c r="M68" s="4">
        <f t="shared" ref="M68:M76" si="38">K68+L68</f>
        <v>453</v>
      </c>
      <c r="N68" s="4">
        <f t="shared" ref="N68:N76" si="39">ROUND(M68*1.09,2)</f>
        <v>493.77</v>
      </c>
      <c r="O68" s="1" t="s">
        <v>32</v>
      </c>
      <c r="P68" s="1" t="s">
        <v>33</v>
      </c>
      <c r="Q68" s="48" t="s">
        <v>136</v>
      </c>
    </row>
    <row r="69" spans="1:17">
      <c r="A69" s="18" t="s">
        <v>71</v>
      </c>
      <c r="B69" s="18" t="s">
        <v>71</v>
      </c>
      <c r="C69" s="19">
        <v>45972</v>
      </c>
      <c r="D69" s="46" t="s">
        <v>151</v>
      </c>
      <c r="E69" s="3" t="s">
        <v>16</v>
      </c>
      <c r="F69" s="10">
        <v>317406</v>
      </c>
      <c r="G69" s="3" t="s">
        <v>15</v>
      </c>
      <c r="H69" s="3" t="s">
        <v>35</v>
      </c>
      <c r="I69" s="20">
        <v>1</v>
      </c>
      <c r="J69" s="1">
        <v>13509</v>
      </c>
      <c r="K69" s="5">
        <f t="shared" si="37"/>
        <v>13509</v>
      </c>
      <c r="L69" s="4">
        <v>0</v>
      </c>
      <c r="M69" s="4">
        <f t="shared" si="38"/>
        <v>13509</v>
      </c>
      <c r="N69" s="4">
        <f t="shared" si="39"/>
        <v>14724.81</v>
      </c>
      <c r="O69" s="1" t="s">
        <v>32</v>
      </c>
      <c r="P69" s="1" t="s">
        <v>33</v>
      </c>
      <c r="Q69" s="48" t="s">
        <v>136</v>
      </c>
    </row>
    <row r="70" spans="1:17">
      <c r="A70" s="18" t="s">
        <v>71</v>
      </c>
      <c r="B70" s="18" t="s">
        <v>71</v>
      </c>
      <c r="C70" s="19">
        <v>45972</v>
      </c>
      <c r="D70" s="46" t="s">
        <v>152</v>
      </c>
      <c r="E70" s="3" t="s">
        <v>16</v>
      </c>
      <c r="F70" s="10">
        <v>324727</v>
      </c>
      <c r="G70" s="3" t="s">
        <v>15</v>
      </c>
      <c r="H70" s="3" t="s">
        <v>39</v>
      </c>
      <c r="I70" s="20">
        <v>1</v>
      </c>
      <c r="J70" s="1">
        <v>10798</v>
      </c>
      <c r="K70" s="5">
        <f t="shared" si="37"/>
        <v>10798</v>
      </c>
      <c r="L70" s="4">
        <v>0</v>
      </c>
      <c r="M70" s="4">
        <f t="shared" si="38"/>
        <v>10798</v>
      </c>
      <c r="N70" s="4">
        <f t="shared" si="39"/>
        <v>11769.82</v>
      </c>
      <c r="O70" s="1" t="s">
        <v>32</v>
      </c>
      <c r="P70" s="1" t="s">
        <v>33</v>
      </c>
      <c r="Q70" s="48" t="s">
        <v>136</v>
      </c>
    </row>
    <row r="71" spans="1:17">
      <c r="A71" s="18" t="s">
        <v>71</v>
      </c>
      <c r="B71" s="18" t="s">
        <v>71</v>
      </c>
      <c r="C71" s="19">
        <v>45972</v>
      </c>
      <c r="D71" s="46" t="s">
        <v>153</v>
      </c>
      <c r="E71" s="3" t="s">
        <v>26</v>
      </c>
      <c r="F71" s="10">
        <v>322981</v>
      </c>
      <c r="G71" s="3" t="s">
        <v>15</v>
      </c>
      <c r="H71" s="3" t="s">
        <v>69</v>
      </c>
      <c r="I71" s="20">
        <v>1</v>
      </c>
      <c r="J71" s="41">
        <v>4857</v>
      </c>
      <c r="K71" s="5">
        <f t="shared" si="37"/>
        <v>4857</v>
      </c>
      <c r="L71" s="4">
        <v>0</v>
      </c>
      <c r="M71" s="4">
        <f t="shared" si="38"/>
        <v>4857</v>
      </c>
      <c r="N71" s="4">
        <f t="shared" si="39"/>
        <v>5294.13</v>
      </c>
      <c r="O71" s="1" t="s">
        <v>32</v>
      </c>
      <c r="P71" s="1" t="s">
        <v>33</v>
      </c>
      <c r="Q71" s="48" t="s">
        <v>136</v>
      </c>
    </row>
    <row r="72" spans="1:17">
      <c r="A72" s="18" t="s">
        <v>71</v>
      </c>
      <c r="B72" s="18" t="s">
        <v>71</v>
      </c>
      <c r="C72" s="16">
        <v>45972</v>
      </c>
      <c r="D72" s="3"/>
      <c r="E72" s="3" t="s">
        <v>154</v>
      </c>
      <c r="F72" s="3" t="s">
        <v>155</v>
      </c>
      <c r="G72" s="3" t="s">
        <v>85</v>
      </c>
      <c r="H72" s="3" t="s">
        <v>129</v>
      </c>
      <c r="I72" s="20">
        <v>1</v>
      </c>
      <c r="J72" s="5">
        <v>751</v>
      </c>
      <c r="K72" s="5">
        <f t="shared" si="37"/>
        <v>751</v>
      </c>
      <c r="L72" s="4">
        <v>0</v>
      </c>
      <c r="M72" s="4">
        <f t="shared" si="38"/>
        <v>751</v>
      </c>
      <c r="N72" s="4">
        <f t="shared" si="39"/>
        <v>818.59</v>
      </c>
      <c r="O72" s="1" t="s">
        <v>156</v>
      </c>
      <c r="P72" s="6" t="s">
        <v>88</v>
      </c>
      <c r="Q72" s="6" t="s">
        <v>89</v>
      </c>
    </row>
    <row r="73" spans="1:17">
      <c r="A73" s="18" t="s">
        <v>71</v>
      </c>
      <c r="B73" s="18" t="s">
        <v>71</v>
      </c>
      <c r="C73" s="16">
        <v>45972</v>
      </c>
      <c r="D73" s="3"/>
      <c r="E73" s="3" t="s">
        <v>154</v>
      </c>
      <c r="F73" s="3" t="s">
        <v>157</v>
      </c>
      <c r="G73" s="3" t="s">
        <v>85</v>
      </c>
      <c r="H73" s="3" t="s">
        <v>129</v>
      </c>
      <c r="I73" s="20">
        <v>1</v>
      </c>
      <c r="J73" s="5">
        <v>751</v>
      </c>
      <c r="K73" s="5">
        <f t="shared" si="37"/>
        <v>751</v>
      </c>
      <c r="L73" s="4">
        <v>0</v>
      </c>
      <c r="M73" s="4">
        <f t="shared" si="38"/>
        <v>751</v>
      </c>
      <c r="N73" s="4">
        <f t="shared" si="39"/>
        <v>818.59</v>
      </c>
      <c r="O73" s="1" t="s">
        <v>158</v>
      </c>
      <c r="P73" s="6" t="s">
        <v>181</v>
      </c>
      <c r="Q73" s="6" t="s">
        <v>89</v>
      </c>
    </row>
    <row r="74" spans="1:17">
      <c r="A74" s="18" t="s">
        <v>71</v>
      </c>
      <c r="B74" s="18" t="s">
        <v>71</v>
      </c>
      <c r="C74" s="19">
        <v>45973</v>
      </c>
      <c r="D74" s="46" t="s">
        <v>159</v>
      </c>
      <c r="E74" s="3" t="s">
        <v>16</v>
      </c>
      <c r="F74" s="10">
        <v>322767</v>
      </c>
      <c r="G74" s="3" t="s">
        <v>15</v>
      </c>
      <c r="H74" s="3" t="s">
        <v>160</v>
      </c>
      <c r="I74" s="20">
        <v>1</v>
      </c>
      <c r="J74" s="5">
        <v>6234</v>
      </c>
      <c r="K74" s="5">
        <f t="shared" si="37"/>
        <v>6234</v>
      </c>
      <c r="L74" s="4">
        <v>0</v>
      </c>
      <c r="M74" s="4">
        <f t="shared" si="38"/>
        <v>6234</v>
      </c>
      <c r="N74" s="4">
        <f t="shared" si="39"/>
        <v>6795.06</v>
      </c>
      <c r="O74" s="1" t="s">
        <v>32</v>
      </c>
      <c r="P74" s="1" t="s">
        <v>33</v>
      </c>
      <c r="Q74" s="48" t="s">
        <v>136</v>
      </c>
    </row>
    <row r="75" spans="1:17">
      <c r="A75" s="18" t="s">
        <v>71</v>
      </c>
      <c r="B75" s="18" t="s">
        <v>71</v>
      </c>
      <c r="C75" s="19">
        <v>45974</v>
      </c>
      <c r="D75" s="46" t="s">
        <v>161</v>
      </c>
      <c r="E75" s="3" t="s">
        <v>26</v>
      </c>
      <c r="F75" s="10">
        <v>315747</v>
      </c>
      <c r="G75" s="3" t="s">
        <v>15</v>
      </c>
      <c r="H75" s="3" t="s">
        <v>39</v>
      </c>
      <c r="I75" s="20">
        <v>1</v>
      </c>
      <c r="J75" s="5">
        <v>10798</v>
      </c>
      <c r="K75" s="5">
        <f t="shared" si="37"/>
        <v>10798</v>
      </c>
      <c r="L75" s="4">
        <v>0</v>
      </c>
      <c r="M75" s="4">
        <f t="shared" si="38"/>
        <v>10798</v>
      </c>
      <c r="N75" s="4">
        <f t="shared" si="39"/>
        <v>11769.82</v>
      </c>
      <c r="O75" s="1" t="s">
        <v>32</v>
      </c>
      <c r="P75" s="1" t="s">
        <v>33</v>
      </c>
      <c r="Q75" s="48" t="s">
        <v>136</v>
      </c>
    </row>
    <row r="76" spans="1:17">
      <c r="A76" s="18" t="s">
        <v>71</v>
      </c>
      <c r="B76" s="18" t="s">
        <v>71</v>
      </c>
      <c r="C76" s="19">
        <v>45975</v>
      </c>
      <c r="D76" s="46" t="s">
        <v>162</v>
      </c>
      <c r="E76" s="3" t="s">
        <v>26</v>
      </c>
      <c r="F76" s="10">
        <v>315132</v>
      </c>
      <c r="G76" s="3" t="s">
        <v>15</v>
      </c>
      <c r="H76" s="3" t="s">
        <v>40</v>
      </c>
      <c r="I76" s="20">
        <v>1</v>
      </c>
      <c r="J76" s="5">
        <v>10798</v>
      </c>
      <c r="K76" s="5">
        <f t="shared" si="37"/>
        <v>10798</v>
      </c>
      <c r="L76" s="4">
        <v>0</v>
      </c>
      <c r="M76" s="4">
        <f t="shared" si="38"/>
        <v>10798</v>
      </c>
      <c r="N76" s="4">
        <f t="shared" si="39"/>
        <v>11769.82</v>
      </c>
      <c r="O76" s="1" t="s">
        <v>32</v>
      </c>
      <c r="P76" s="1" t="s">
        <v>33</v>
      </c>
      <c r="Q76" s="48" t="s">
        <v>136</v>
      </c>
    </row>
    <row r="77" spans="1:17">
      <c r="A77" s="18" t="s">
        <v>71</v>
      </c>
      <c r="B77" s="18" t="s">
        <v>71</v>
      </c>
      <c r="C77" s="19">
        <v>45978</v>
      </c>
      <c r="D77" s="46" t="s">
        <v>163</v>
      </c>
      <c r="E77" s="3" t="s">
        <v>26</v>
      </c>
      <c r="F77" s="10">
        <v>310140</v>
      </c>
      <c r="G77" s="3" t="s">
        <v>15</v>
      </c>
      <c r="H77" s="3" t="s">
        <v>69</v>
      </c>
      <c r="I77" s="20">
        <v>1</v>
      </c>
      <c r="J77" s="5">
        <v>4857</v>
      </c>
      <c r="K77" s="5">
        <f>J77*I77</f>
        <v>4857</v>
      </c>
      <c r="L77" s="4">
        <v>0</v>
      </c>
      <c r="M77" s="4">
        <f>K77+L77</f>
        <v>4857</v>
      </c>
      <c r="N77" s="4">
        <f t="shared" ref="N77:N87" si="40">ROUND(M77*1.09,2)</f>
        <v>5294.13</v>
      </c>
      <c r="O77" s="1" t="s">
        <v>32</v>
      </c>
      <c r="P77" s="1" t="s">
        <v>33</v>
      </c>
      <c r="Q77" s="48" t="s">
        <v>136</v>
      </c>
    </row>
    <row r="78" spans="1:17">
      <c r="A78" s="18" t="s">
        <v>71</v>
      </c>
      <c r="B78" s="18" t="s">
        <v>71</v>
      </c>
      <c r="C78" s="19">
        <v>45979</v>
      </c>
      <c r="D78" s="46" t="s">
        <v>164</v>
      </c>
      <c r="E78" s="3" t="s">
        <v>17</v>
      </c>
      <c r="F78" s="10">
        <v>317314</v>
      </c>
      <c r="G78" s="3" t="s">
        <v>15</v>
      </c>
      <c r="H78" s="3" t="s">
        <v>66</v>
      </c>
      <c r="I78" s="20">
        <v>1</v>
      </c>
      <c r="J78" s="41">
        <v>1271</v>
      </c>
      <c r="K78" s="5">
        <f>J78*I78</f>
        <v>1271</v>
      </c>
      <c r="L78" s="4">
        <v>0</v>
      </c>
      <c r="M78" s="4">
        <f>K78+L78</f>
        <v>1271</v>
      </c>
      <c r="N78" s="4">
        <f t="shared" si="40"/>
        <v>1385.39</v>
      </c>
      <c r="O78" s="1" t="s">
        <v>32</v>
      </c>
      <c r="P78" s="1" t="s">
        <v>33</v>
      </c>
      <c r="Q78" s="48" t="s">
        <v>136</v>
      </c>
    </row>
    <row r="79" spans="1:17">
      <c r="A79" s="18" t="s">
        <v>71</v>
      </c>
      <c r="B79" s="18" t="s">
        <v>71</v>
      </c>
      <c r="C79" s="19">
        <v>45980</v>
      </c>
      <c r="D79" s="46" t="s">
        <v>165</v>
      </c>
      <c r="E79" s="3" t="s">
        <v>26</v>
      </c>
      <c r="F79" s="10">
        <v>317522</v>
      </c>
      <c r="G79" s="3" t="s">
        <v>15</v>
      </c>
      <c r="H79" s="3" t="s">
        <v>37</v>
      </c>
      <c r="I79" s="20">
        <v>1</v>
      </c>
      <c r="J79" s="41">
        <v>7894</v>
      </c>
      <c r="K79" s="5">
        <f t="shared" ref="K79:K83" si="41">J79*I79</f>
        <v>7894</v>
      </c>
      <c r="L79" s="4">
        <v>0</v>
      </c>
      <c r="M79" s="4">
        <f t="shared" ref="M79:M83" si="42">K79+L79</f>
        <v>7894</v>
      </c>
      <c r="N79" s="4">
        <f t="shared" si="40"/>
        <v>8604.4599999999991</v>
      </c>
      <c r="O79" s="1" t="s">
        <v>32</v>
      </c>
      <c r="P79" s="1" t="s">
        <v>33</v>
      </c>
      <c r="Q79" s="48" t="s">
        <v>136</v>
      </c>
    </row>
    <row r="80" spans="1:17">
      <c r="A80" s="18" t="s">
        <v>71</v>
      </c>
      <c r="B80" s="18" t="s">
        <v>71</v>
      </c>
      <c r="C80" s="19">
        <v>45981</v>
      </c>
      <c r="D80" s="46" t="s">
        <v>166</v>
      </c>
      <c r="E80" s="3" t="s">
        <v>64</v>
      </c>
      <c r="F80" s="10">
        <v>323241</v>
      </c>
      <c r="G80" s="3" t="s">
        <v>15</v>
      </c>
      <c r="H80" s="3" t="s">
        <v>148</v>
      </c>
      <c r="I80" s="20">
        <v>1</v>
      </c>
      <c r="J80" s="41">
        <v>6234</v>
      </c>
      <c r="K80" s="5">
        <f t="shared" si="41"/>
        <v>6234</v>
      </c>
      <c r="L80" s="4">
        <v>0</v>
      </c>
      <c r="M80" s="4">
        <f t="shared" si="42"/>
        <v>6234</v>
      </c>
      <c r="N80" s="4">
        <f t="shared" si="40"/>
        <v>6795.06</v>
      </c>
      <c r="O80" s="1" t="s">
        <v>32</v>
      </c>
      <c r="P80" s="1" t="s">
        <v>33</v>
      </c>
      <c r="Q80" s="48" t="s">
        <v>136</v>
      </c>
    </row>
    <row r="81" spans="1:17">
      <c r="A81" s="18" t="s">
        <v>71</v>
      </c>
      <c r="B81" s="18" t="s">
        <v>71</v>
      </c>
      <c r="C81" s="19">
        <v>45981</v>
      </c>
      <c r="D81" s="46" t="s">
        <v>167</v>
      </c>
      <c r="E81" s="3" t="s">
        <v>26</v>
      </c>
      <c r="F81" s="10">
        <v>325310</v>
      </c>
      <c r="G81" s="3" t="s">
        <v>15</v>
      </c>
      <c r="H81" s="3" t="s">
        <v>68</v>
      </c>
      <c r="I81" s="20">
        <v>1</v>
      </c>
      <c r="J81" s="1">
        <v>18237</v>
      </c>
      <c r="K81" s="5">
        <f t="shared" si="41"/>
        <v>18237</v>
      </c>
      <c r="L81" s="4">
        <v>0</v>
      </c>
      <c r="M81" s="4">
        <f t="shared" si="42"/>
        <v>18237</v>
      </c>
      <c r="N81" s="4">
        <f t="shared" si="40"/>
        <v>19878.330000000002</v>
      </c>
      <c r="O81" s="1" t="s">
        <v>32</v>
      </c>
      <c r="P81" s="1" t="s">
        <v>33</v>
      </c>
      <c r="Q81" s="48" t="s">
        <v>136</v>
      </c>
    </row>
    <row r="82" spans="1:17">
      <c r="A82" s="18" t="s">
        <v>71</v>
      </c>
      <c r="B82" s="18" t="s">
        <v>71</v>
      </c>
      <c r="C82" s="19">
        <v>45985</v>
      </c>
      <c r="D82" s="46" t="s">
        <v>168</v>
      </c>
      <c r="E82" s="3" t="s">
        <v>17</v>
      </c>
      <c r="F82" s="10">
        <v>321262</v>
      </c>
      <c r="G82" s="3" t="s">
        <v>15</v>
      </c>
      <c r="H82" s="3" t="s">
        <v>35</v>
      </c>
      <c r="I82" s="20">
        <v>1</v>
      </c>
      <c r="J82" s="5">
        <v>13509</v>
      </c>
      <c r="K82" s="5">
        <f t="shared" si="41"/>
        <v>13509</v>
      </c>
      <c r="L82" s="4">
        <v>0</v>
      </c>
      <c r="M82" s="4">
        <f t="shared" si="42"/>
        <v>13509</v>
      </c>
      <c r="N82" s="4">
        <f t="shared" si="40"/>
        <v>14724.81</v>
      </c>
      <c r="O82" s="1" t="s">
        <v>32</v>
      </c>
      <c r="P82" s="1" t="s">
        <v>33</v>
      </c>
      <c r="Q82" s="48" t="s">
        <v>136</v>
      </c>
    </row>
    <row r="83" spans="1:17">
      <c r="A83" s="18" t="s">
        <v>71</v>
      </c>
      <c r="B83" s="18" t="s">
        <v>71</v>
      </c>
      <c r="C83" s="19">
        <v>45985</v>
      </c>
      <c r="D83" s="46" t="s">
        <v>169</v>
      </c>
      <c r="E83" s="3" t="s">
        <v>31</v>
      </c>
      <c r="F83" s="10">
        <v>314910</v>
      </c>
      <c r="G83" s="3" t="s">
        <v>15</v>
      </c>
      <c r="H83" s="3" t="s">
        <v>36</v>
      </c>
      <c r="I83" s="20">
        <v>1</v>
      </c>
      <c r="J83" s="41">
        <v>453</v>
      </c>
      <c r="K83" s="5">
        <f t="shared" si="41"/>
        <v>453</v>
      </c>
      <c r="L83" s="4">
        <v>0</v>
      </c>
      <c r="M83" s="4">
        <f t="shared" si="42"/>
        <v>453</v>
      </c>
      <c r="N83" s="4">
        <f t="shared" si="40"/>
        <v>493.77</v>
      </c>
      <c r="O83" s="1" t="s">
        <v>32</v>
      </c>
      <c r="P83" s="1" t="s">
        <v>33</v>
      </c>
      <c r="Q83" s="48" t="s">
        <v>136</v>
      </c>
    </row>
    <row r="84" spans="1:17">
      <c r="A84" s="18" t="s">
        <v>71</v>
      </c>
      <c r="B84" s="18" t="s">
        <v>71</v>
      </c>
      <c r="C84" s="19">
        <v>45986</v>
      </c>
      <c r="D84" s="46" t="s">
        <v>170</v>
      </c>
      <c r="E84" s="3" t="s">
        <v>26</v>
      </c>
      <c r="F84" s="10">
        <v>315738</v>
      </c>
      <c r="G84" s="3" t="s">
        <v>15</v>
      </c>
      <c r="H84" s="3" t="s">
        <v>160</v>
      </c>
      <c r="I84" s="20">
        <v>1</v>
      </c>
      <c r="J84" s="41">
        <v>6234</v>
      </c>
      <c r="K84" s="5">
        <f>J84*I84</f>
        <v>6234</v>
      </c>
      <c r="L84" s="4">
        <v>0</v>
      </c>
      <c r="M84" s="4">
        <f>K84+L84</f>
        <v>6234</v>
      </c>
      <c r="N84" s="4">
        <f t="shared" si="40"/>
        <v>6795.06</v>
      </c>
      <c r="O84" s="1" t="s">
        <v>32</v>
      </c>
      <c r="P84" s="1" t="s">
        <v>33</v>
      </c>
      <c r="Q84" s="48" t="s">
        <v>136</v>
      </c>
    </row>
    <row r="85" spans="1:17">
      <c r="A85" s="18" t="s">
        <v>71</v>
      </c>
      <c r="B85" s="18" t="s">
        <v>71</v>
      </c>
      <c r="C85" s="19">
        <v>45986</v>
      </c>
      <c r="D85" s="46" t="s">
        <v>171</v>
      </c>
      <c r="E85" s="3" t="s">
        <v>16</v>
      </c>
      <c r="F85" s="10">
        <v>320932</v>
      </c>
      <c r="G85" s="3" t="s">
        <v>15</v>
      </c>
      <c r="H85" s="3" t="s">
        <v>37</v>
      </c>
      <c r="I85" s="20">
        <v>1</v>
      </c>
      <c r="J85" s="41">
        <v>7894</v>
      </c>
      <c r="K85" s="5">
        <f>J85*I85</f>
        <v>7894</v>
      </c>
      <c r="L85" s="4">
        <v>0</v>
      </c>
      <c r="M85" s="4">
        <f>K85+L85</f>
        <v>7894</v>
      </c>
      <c r="N85" s="4">
        <f t="shared" si="40"/>
        <v>8604.4599999999991</v>
      </c>
      <c r="O85" s="1" t="s">
        <v>32</v>
      </c>
      <c r="P85" s="1" t="s">
        <v>33</v>
      </c>
      <c r="Q85" s="48" t="s">
        <v>136</v>
      </c>
    </row>
    <row r="86" spans="1:17">
      <c r="A86" s="18" t="s">
        <v>71</v>
      </c>
      <c r="B86" s="18" t="s">
        <v>71</v>
      </c>
      <c r="C86" s="19">
        <v>45986</v>
      </c>
      <c r="D86" s="46" t="s">
        <v>172</v>
      </c>
      <c r="E86" s="3" t="s">
        <v>26</v>
      </c>
      <c r="F86" s="10">
        <v>321698</v>
      </c>
      <c r="G86" s="3" t="s">
        <v>15</v>
      </c>
      <c r="H86" s="3" t="s">
        <v>173</v>
      </c>
      <c r="I86" s="20">
        <v>1</v>
      </c>
      <c r="J86" s="1">
        <v>15536</v>
      </c>
      <c r="K86" s="5">
        <f>J86*I86</f>
        <v>15536</v>
      </c>
      <c r="L86" s="4">
        <v>0</v>
      </c>
      <c r="M86" s="4">
        <f>K86+L86</f>
        <v>15536</v>
      </c>
      <c r="N86" s="4">
        <f t="shared" si="40"/>
        <v>16934.240000000002</v>
      </c>
      <c r="O86" s="1" t="s">
        <v>32</v>
      </c>
      <c r="P86" s="1" t="s">
        <v>33</v>
      </c>
      <c r="Q86" s="48" t="s">
        <v>136</v>
      </c>
    </row>
    <row r="87" spans="1:17">
      <c r="A87" s="18" t="s">
        <v>71</v>
      </c>
      <c r="B87" s="18" t="s">
        <v>71</v>
      </c>
      <c r="C87" s="19">
        <v>45986</v>
      </c>
      <c r="D87" s="46" t="s">
        <v>174</v>
      </c>
      <c r="E87" s="3" t="s">
        <v>26</v>
      </c>
      <c r="F87" s="10">
        <v>318589</v>
      </c>
      <c r="G87" s="3" t="s">
        <v>15</v>
      </c>
      <c r="H87" s="3" t="s">
        <v>37</v>
      </c>
      <c r="I87" s="20">
        <v>1</v>
      </c>
      <c r="J87" s="1">
        <v>7894</v>
      </c>
      <c r="K87" s="5">
        <f>J87*I87</f>
        <v>7894</v>
      </c>
      <c r="L87" s="4">
        <v>0</v>
      </c>
      <c r="M87" s="4">
        <f>K87+L87</f>
        <v>7894</v>
      </c>
      <c r="N87" s="4">
        <f t="shared" si="40"/>
        <v>8604.4599999999991</v>
      </c>
      <c r="O87" s="1" t="s">
        <v>32</v>
      </c>
      <c r="P87" s="1" t="s">
        <v>33</v>
      </c>
      <c r="Q87" s="48" t="s">
        <v>136</v>
      </c>
    </row>
    <row r="88" spans="1:17">
      <c r="A88" s="18" t="s">
        <v>71</v>
      </c>
      <c r="B88" s="18" t="s">
        <v>71</v>
      </c>
      <c r="C88" s="19">
        <v>45987</v>
      </c>
      <c r="D88" s="46" t="s">
        <v>175</v>
      </c>
      <c r="E88" s="3" t="s">
        <v>31</v>
      </c>
      <c r="F88" s="10">
        <v>315052</v>
      </c>
      <c r="G88" s="3" t="s">
        <v>15</v>
      </c>
      <c r="H88" s="3" t="s">
        <v>66</v>
      </c>
      <c r="I88" s="20">
        <v>1</v>
      </c>
      <c r="J88" s="5">
        <v>1271</v>
      </c>
      <c r="K88" s="5">
        <f t="shared" ref="K88:K92" si="43">J88*I88</f>
        <v>1271</v>
      </c>
      <c r="L88" s="4">
        <v>0</v>
      </c>
      <c r="M88" s="4">
        <f t="shared" ref="M88:M94" si="44">K88+L88</f>
        <v>1271</v>
      </c>
      <c r="N88" s="4">
        <f t="shared" ref="N88:N94" si="45">ROUND(M88*1.09,2)</f>
        <v>1385.39</v>
      </c>
      <c r="O88" s="1" t="s">
        <v>32</v>
      </c>
      <c r="P88" s="1" t="s">
        <v>33</v>
      </c>
      <c r="Q88" s="48" t="s">
        <v>136</v>
      </c>
    </row>
    <row r="89" spans="1:17">
      <c r="A89" s="18" t="s">
        <v>71</v>
      </c>
      <c r="B89" s="18" t="s">
        <v>71</v>
      </c>
      <c r="C89" s="16">
        <v>45987</v>
      </c>
      <c r="D89" s="39"/>
      <c r="E89" s="3" t="s">
        <v>125</v>
      </c>
      <c r="F89" s="3" t="s">
        <v>176</v>
      </c>
      <c r="G89" s="3" t="s">
        <v>85</v>
      </c>
      <c r="H89" s="3" t="s">
        <v>129</v>
      </c>
      <c r="I89" s="20">
        <v>1</v>
      </c>
      <c r="J89" s="5">
        <v>751</v>
      </c>
      <c r="K89" s="5">
        <f t="shared" si="43"/>
        <v>751</v>
      </c>
      <c r="L89" s="4">
        <v>0</v>
      </c>
      <c r="M89" s="4">
        <f t="shared" si="44"/>
        <v>751</v>
      </c>
      <c r="N89" s="4">
        <f t="shared" si="45"/>
        <v>818.59</v>
      </c>
      <c r="O89" s="1" t="s">
        <v>158</v>
      </c>
      <c r="P89" s="6" t="s">
        <v>88</v>
      </c>
      <c r="Q89" s="6" t="s">
        <v>89</v>
      </c>
    </row>
    <row r="90" spans="1:17">
      <c r="A90" s="18" t="s">
        <v>71</v>
      </c>
      <c r="B90" s="18" t="s">
        <v>71</v>
      </c>
      <c r="C90" s="16">
        <v>45987</v>
      </c>
      <c r="D90" s="39"/>
      <c r="E90" s="17" t="s">
        <v>125</v>
      </c>
      <c r="F90" s="3" t="s">
        <v>128</v>
      </c>
      <c r="G90" s="3" t="s">
        <v>129</v>
      </c>
      <c r="H90" s="3" t="s">
        <v>104</v>
      </c>
      <c r="I90" s="3">
        <v>1</v>
      </c>
      <c r="J90" s="4">
        <v>458</v>
      </c>
      <c r="K90" s="5">
        <f t="shared" si="43"/>
        <v>458</v>
      </c>
      <c r="L90" s="4">
        <v>0</v>
      </c>
      <c r="M90" s="4">
        <f t="shared" si="44"/>
        <v>458</v>
      </c>
      <c r="N90" s="4">
        <f t="shared" si="45"/>
        <v>499.22</v>
      </c>
      <c r="O90" s="1" t="s">
        <v>158</v>
      </c>
      <c r="P90" s="6" t="s">
        <v>88</v>
      </c>
      <c r="Q90" s="6" t="s">
        <v>89</v>
      </c>
    </row>
    <row r="91" spans="1:17">
      <c r="A91" s="18" t="s">
        <v>71</v>
      </c>
      <c r="B91" s="18" t="s">
        <v>71</v>
      </c>
      <c r="C91" s="19">
        <v>45988</v>
      </c>
      <c r="D91" s="46" t="s">
        <v>177</v>
      </c>
      <c r="E91" s="3" t="s">
        <v>16</v>
      </c>
      <c r="F91" s="10">
        <v>322745</v>
      </c>
      <c r="G91" s="3" t="s">
        <v>15</v>
      </c>
      <c r="H91" s="3" t="s">
        <v>37</v>
      </c>
      <c r="I91" s="20">
        <v>1</v>
      </c>
      <c r="J91" s="5">
        <v>7894</v>
      </c>
      <c r="K91" s="5">
        <f t="shared" si="43"/>
        <v>7894</v>
      </c>
      <c r="L91" s="4">
        <v>0</v>
      </c>
      <c r="M91" s="4">
        <f t="shared" si="44"/>
        <v>7894</v>
      </c>
      <c r="N91" s="4">
        <f t="shared" si="45"/>
        <v>8604.4599999999991</v>
      </c>
      <c r="O91" s="1" t="s">
        <v>32</v>
      </c>
      <c r="P91" s="1" t="s">
        <v>33</v>
      </c>
      <c r="Q91" s="48" t="s">
        <v>136</v>
      </c>
    </row>
    <row r="92" spans="1:17">
      <c r="A92" s="18" t="s">
        <v>71</v>
      </c>
      <c r="B92" s="18" t="s">
        <v>71</v>
      </c>
      <c r="C92" s="19">
        <v>45988</v>
      </c>
      <c r="D92" s="46" t="s">
        <v>178</v>
      </c>
      <c r="E92" s="3" t="s">
        <v>31</v>
      </c>
      <c r="F92" s="10">
        <v>311715</v>
      </c>
      <c r="G92" s="3" t="s">
        <v>15</v>
      </c>
      <c r="H92" s="3" t="s">
        <v>34</v>
      </c>
      <c r="I92" s="20">
        <v>1</v>
      </c>
      <c r="J92" s="1">
        <v>3758</v>
      </c>
      <c r="K92" s="5">
        <f t="shared" si="43"/>
        <v>3758</v>
      </c>
      <c r="L92" s="4">
        <v>0</v>
      </c>
      <c r="M92" s="4">
        <f t="shared" si="44"/>
        <v>3758</v>
      </c>
      <c r="N92" s="4">
        <f t="shared" si="45"/>
        <v>4096.22</v>
      </c>
      <c r="O92" s="1" t="s">
        <v>32</v>
      </c>
      <c r="P92" s="1" t="s">
        <v>33</v>
      </c>
      <c r="Q92" s="48" t="s">
        <v>136</v>
      </c>
    </row>
    <row r="93" spans="1:17">
      <c r="A93" s="18" t="s">
        <v>71</v>
      </c>
      <c r="B93" s="18" t="s">
        <v>71</v>
      </c>
      <c r="C93" s="19">
        <v>45989</v>
      </c>
      <c r="D93" s="46" t="s">
        <v>179</v>
      </c>
      <c r="E93" s="3" t="s">
        <v>17</v>
      </c>
      <c r="F93" s="10">
        <v>322542</v>
      </c>
      <c r="G93" s="3" t="s">
        <v>15</v>
      </c>
      <c r="H93" s="3" t="s">
        <v>40</v>
      </c>
      <c r="I93" s="20">
        <v>1</v>
      </c>
      <c r="J93" s="1">
        <v>10798</v>
      </c>
      <c r="K93" s="5">
        <f>J93*I93</f>
        <v>10798</v>
      </c>
      <c r="L93" s="4">
        <v>0</v>
      </c>
      <c r="M93" s="4">
        <f t="shared" si="44"/>
        <v>10798</v>
      </c>
      <c r="N93" s="4">
        <f t="shared" si="45"/>
        <v>11769.82</v>
      </c>
      <c r="O93" s="1" t="s">
        <v>32</v>
      </c>
      <c r="P93" s="1" t="s">
        <v>33</v>
      </c>
      <c r="Q93" s="48" t="s">
        <v>136</v>
      </c>
    </row>
    <row r="94" spans="1:17">
      <c r="A94" s="18" t="s">
        <v>71</v>
      </c>
      <c r="B94" s="18" t="s">
        <v>71</v>
      </c>
      <c r="C94" s="19">
        <v>45989</v>
      </c>
      <c r="D94" s="46" t="s">
        <v>180</v>
      </c>
      <c r="E94" s="3" t="s">
        <v>38</v>
      </c>
      <c r="F94" s="10">
        <v>322753</v>
      </c>
      <c r="G94" s="3" t="s">
        <v>15</v>
      </c>
      <c r="H94" s="3" t="s">
        <v>40</v>
      </c>
      <c r="I94" s="20">
        <v>1</v>
      </c>
      <c r="J94" s="5">
        <v>10798</v>
      </c>
      <c r="K94" s="5">
        <f>J94*I94</f>
        <v>10798</v>
      </c>
      <c r="L94" s="4">
        <v>0</v>
      </c>
      <c r="M94" s="4">
        <f t="shared" si="44"/>
        <v>10798</v>
      </c>
      <c r="N94" s="4">
        <f t="shared" si="45"/>
        <v>11769.82</v>
      </c>
      <c r="O94" s="1" t="s">
        <v>32</v>
      </c>
      <c r="P94" s="1" t="s">
        <v>33</v>
      </c>
      <c r="Q94" s="48" t="s">
        <v>136</v>
      </c>
    </row>
    <row r="95" spans="1:17">
      <c r="N95" s="50">
        <f>SUM(N2:N94)</f>
        <v>475197.06833333353</v>
      </c>
    </row>
    <row r="100" spans="4:13">
      <c r="D100" s="9" t="s">
        <v>13</v>
      </c>
      <c r="E100" s="9" t="s">
        <v>14</v>
      </c>
      <c r="F100" s="9" t="s">
        <v>18</v>
      </c>
      <c r="G100" s="9" t="s">
        <v>19</v>
      </c>
      <c r="H100" s="9" t="s">
        <v>20</v>
      </c>
      <c r="M100"/>
    </row>
    <row r="101" spans="4:13">
      <c r="D101" s="52" t="s">
        <v>196</v>
      </c>
      <c r="E101" s="53">
        <v>0.09</v>
      </c>
      <c r="F101" s="54">
        <f>SUM(G101:G104)</f>
        <v>8545.3900000000012</v>
      </c>
      <c r="G101" s="25">
        <v>818.59</v>
      </c>
      <c r="H101" s="10" t="s">
        <v>182</v>
      </c>
      <c r="M101"/>
    </row>
    <row r="102" spans="4:13">
      <c r="D102" s="52"/>
      <c r="E102" s="53"/>
      <c r="F102" s="54"/>
      <c r="G102" s="25">
        <v>1914.92</v>
      </c>
      <c r="H102" s="10" t="s">
        <v>183</v>
      </c>
      <c r="M102"/>
    </row>
    <row r="103" spans="4:13">
      <c r="D103" s="52"/>
      <c r="E103" s="53"/>
      <c r="F103" s="54"/>
      <c r="G103" s="25">
        <v>2455.77</v>
      </c>
      <c r="H103" s="10" t="s">
        <v>184</v>
      </c>
      <c r="M103"/>
    </row>
    <row r="104" spans="4:13">
      <c r="D104" s="52"/>
      <c r="E104" s="53"/>
      <c r="F104" s="54"/>
      <c r="G104" s="25">
        <v>3356.1100000000006</v>
      </c>
      <c r="H104" s="10" t="s">
        <v>185</v>
      </c>
      <c r="M104"/>
    </row>
    <row r="105" spans="4:13">
      <c r="D105" s="52" t="s">
        <v>76</v>
      </c>
      <c r="E105" s="53">
        <v>0.09</v>
      </c>
      <c r="F105" s="54">
        <f>SUM(G105:G107)</f>
        <v>229142.20833333334</v>
      </c>
      <c r="G105" s="25">
        <v>18730.468333333331</v>
      </c>
      <c r="H105" s="10" t="s">
        <v>72</v>
      </c>
      <c r="M105"/>
    </row>
    <row r="106" spans="4:13">
      <c r="D106" s="52"/>
      <c r="E106" s="53"/>
      <c r="F106" s="54"/>
      <c r="G106" s="25">
        <v>84711.109999999986</v>
      </c>
      <c r="H106" s="10" t="s">
        <v>186</v>
      </c>
      <c r="M106"/>
    </row>
    <row r="107" spans="4:13">
      <c r="D107" s="52"/>
      <c r="E107" s="53"/>
      <c r="F107" s="54"/>
      <c r="G107" s="25">
        <v>125700.63000000003</v>
      </c>
      <c r="H107" s="10" t="s">
        <v>187</v>
      </c>
      <c r="M107"/>
    </row>
    <row r="108" spans="4:13">
      <c r="D108" s="49" t="s">
        <v>191</v>
      </c>
      <c r="E108" s="24">
        <v>0.09</v>
      </c>
      <c r="F108" s="25">
        <f>G108</f>
        <v>2770.78</v>
      </c>
      <c r="G108" s="25">
        <v>2770.78</v>
      </c>
      <c r="H108" s="10" t="s">
        <v>188</v>
      </c>
      <c r="M108"/>
    </row>
    <row r="109" spans="4:13">
      <c r="D109" s="49" t="s">
        <v>192</v>
      </c>
      <c r="E109" s="24">
        <v>0.09</v>
      </c>
      <c r="F109" s="25">
        <f>SUM(G109)</f>
        <v>13531.91</v>
      </c>
      <c r="G109" s="25">
        <v>13531.91</v>
      </c>
      <c r="H109" s="10" t="s">
        <v>189</v>
      </c>
      <c r="M109"/>
    </row>
    <row r="110" spans="4:13">
      <c r="D110" s="49" t="s">
        <v>190</v>
      </c>
      <c r="E110" s="24">
        <v>0.09</v>
      </c>
      <c r="F110" s="25">
        <f>SUM(G110)</f>
        <v>221206.78</v>
      </c>
      <c r="G110" s="25">
        <v>221206.78</v>
      </c>
      <c r="H110" s="10" t="s">
        <v>193</v>
      </c>
      <c r="M110"/>
    </row>
    <row r="111" spans="4:13">
      <c r="D111" s="12"/>
      <c r="E111" s="12"/>
      <c r="F111" s="14">
        <f>SUM(F101:F110)</f>
        <v>475197.06833333336</v>
      </c>
      <c r="G111" s="13"/>
      <c r="H111" s="12"/>
      <c r="M111"/>
    </row>
    <row r="112" spans="4:13">
      <c r="M112"/>
    </row>
    <row r="113" spans="4:13">
      <c r="M113"/>
    </row>
    <row r="114" spans="4:13">
      <c r="M114"/>
    </row>
    <row r="115" spans="4:13">
      <c r="D115" s="9" t="s">
        <v>13</v>
      </c>
      <c r="E115" s="9" t="s">
        <v>14</v>
      </c>
      <c r="F115" s="9" t="s">
        <v>18</v>
      </c>
      <c r="G115" s="9" t="s">
        <v>19</v>
      </c>
      <c r="H115" s="9" t="s">
        <v>20</v>
      </c>
      <c r="M115"/>
    </row>
    <row r="116" spans="4:13">
      <c r="D116" s="52" t="s">
        <v>89</v>
      </c>
      <c r="E116" s="53">
        <v>0.09</v>
      </c>
      <c r="F116" s="54">
        <f>SUM(G116:G119)</f>
        <v>8545.3900000000012</v>
      </c>
      <c r="G116" s="25">
        <v>818.59</v>
      </c>
      <c r="H116" s="10" t="s">
        <v>182</v>
      </c>
      <c r="M116"/>
    </row>
    <row r="117" spans="4:13">
      <c r="D117" s="52"/>
      <c r="E117" s="53"/>
      <c r="F117" s="54"/>
      <c r="G117" s="25">
        <v>1914.92</v>
      </c>
      <c r="H117" s="10" t="s">
        <v>183</v>
      </c>
      <c r="M117"/>
    </row>
    <row r="118" spans="4:13">
      <c r="D118" s="52"/>
      <c r="E118" s="53"/>
      <c r="F118" s="54"/>
      <c r="G118" s="25">
        <v>2455.77</v>
      </c>
      <c r="H118" s="10" t="s">
        <v>184</v>
      </c>
      <c r="M118"/>
    </row>
    <row r="119" spans="4:13">
      <c r="D119" s="52"/>
      <c r="E119" s="53"/>
      <c r="F119" s="54"/>
      <c r="G119" s="25">
        <v>3356.1100000000006</v>
      </c>
      <c r="H119" s="10" t="s">
        <v>185</v>
      </c>
      <c r="M119"/>
    </row>
    <row r="120" spans="4:13">
      <c r="D120" s="57" t="s">
        <v>197</v>
      </c>
      <c r="E120" s="53">
        <v>0.09</v>
      </c>
      <c r="F120" s="54">
        <f>SUM(G120:G123)</f>
        <v>229142.20833333328</v>
      </c>
      <c r="G120" s="23">
        <v>18730.468333333331</v>
      </c>
      <c r="H120" s="10" t="s">
        <v>72</v>
      </c>
      <c r="M120"/>
    </row>
    <row r="121" spans="4:13">
      <c r="D121" s="57"/>
      <c r="E121" s="53"/>
      <c r="F121" s="54"/>
      <c r="G121" s="23">
        <v>55261.489999999991</v>
      </c>
      <c r="H121" s="10" t="s">
        <v>194</v>
      </c>
    </row>
    <row r="122" spans="4:13">
      <c r="D122" s="57"/>
      <c r="E122" s="53"/>
      <c r="F122" s="54"/>
      <c r="G122" s="23">
        <v>152427.42999999996</v>
      </c>
      <c r="H122" s="10" t="s">
        <v>187</v>
      </c>
    </row>
    <row r="123" spans="4:13">
      <c r="D123" s="57"/>
      <c r="E123" s="53"/>
      <c r="F123" s="54"/>
      <c r="G123" s="23">
        <v>2722.82</v>
      </c>
      <c r="H123" s="10" t="s">
        <v>195</v>
      </c>
    </row>
    <row r="124" spans="4:13">
      <c r="D124" s="49" t="s">
        <v>191</v>
      </c>
      <c r="E124" s="24">
        <v>0.09</v>
      </c>
      <c r="F124" s="25">
        <f>G124</f>
        <v>2770.78</v>
      </c>
      <c r="G124" s="25">
        <v>2770.78</v>
      </c>
      <c r="H124" s="10" t="s">
        <v>188</v>
      </c>
    </row>
    <row r="125" spans="4:13">
      <c r="D125" s="49" t="s">
        <v>192</v>
      </c>
      <c r="E125" s="24">
        <v>0.09</v>
      </c>
      <c r="F125" s="25">
        <f>SUM(G125)</f>
        <v>13531.91</v>
      </c>
      <c r="G125" s="25">
        <v>13531.91</v>
      </c>
      <c r="H125" s="10" t="s">
        <v>189</v>
      </c>
    </row>
    <row r="126" spans="4:13">
      <c r="D126" s="49" t="s">
        <v>190</v>
      </c>
      <c r="E126" s="24">
        <v>0.09</v>
      </c>
      <c r="F126" s="25">
        <f>SUM(G126)</f>
        <v>221206.78</v>
      </c>
      <c r="G126" s="25">
        <v>221206.78</v>
      </c>
      <c r="H126" s="10" t="s">
        <v>193</v>
      </c>
    </row>
    <row r="127" spans="4:13">
      <c r="F127" s="14">
        <f>SUM(F116:F126)</f>
        <v>475197.0683333333</v>
      </c>
    </row>
  </sheetData>
  <autoFilter ref="A1:Q95" xr:uid="{B1A4BF90-03E0-4186-A066-2A433CE1B273}"/>
  <mergeCells count="19">
    <mergeCell ref="D116:D119"/>
    <mergeCell ref="E116:E119"/>
    <mergeCell ref="F116:F119"/>
    <mergeCell ref="D120:D123"/>
    <mergeCell ref="F120:F123"/>
    <mergeCell ref="E120:E123"/>
    <mergeCell ref="C47:C49"/>
    <mergeCell ref="I47:I49"/>
    <mergeCell ref="J47:J49"/>
    <mergeCell ref="K47:K49"/>
    <mergeCell ref="L47:L49"/>
    <mergeCell ref="N47:N49"/>
    <mergeCell ref="D101:D104"/>
    <mergeCell ref="E101:E104"/>
    <mergeCell ref="F101:F104"/>
    <mergeCell ref="D105:D107"/>
    <mergeCell ref="E105:E107"/>
    <mergeCell ref="F105:F107"/>
    <mergeCell ref="M47:M49"/>
  </mergeCells>
  <phoneticPr fontId="3" type="noConversion"/>
  <pageMargins left="0.15748031496062992" right="0.15748031496062992" top="0.31496062992125984" bottom="0.35433070866141736" header="0.31496062992125984" footer="0.31496062992125984"/>
  <pageSetup paperSize="9" scale="9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清单1</vt:lpstr>
      <vt:lpstr>清单1!Print_Area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yinhui</dc:creator>
  <cp:lastModifiedBy>yinhui</cp:lastModifiedBy>
  <cp:lastPrinted>2025-12-08T02:19:31Z</cp:lastPrinted>
  <dcterms:created xsi:type="dcterms:W3CDTF">2023-07-03T03:32:19Z</dcterms:created>
  <dcterms:modified xsi:type="dcterms:W3CDTF">2025-12-08T02:19:32Z</dcterms:modified>
</cp:coreProperties>
</file>