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工作资料\F盘资料\工作\开票\20251124\"/>
    </mc:Choice>
  </mc:AlternateContent>
  <xr:revisionPtr revIDLastSave="0" documentId="13_ncr:1_{736EA3B1-DF57-419A-BCE4-E2BFD43A37AC}" xr6:coauthVersionLast="47" xr6:coauthVersionMax="47" xr10:uidLastSave="{00000000-0000-0000-0000-000000000000}"/>
  <bookViews>
    <workbookView xWindow="-120" yWindow="-120" windowWidth="29040" windowHeight="15840" xr2:uid="{073501AF-83A4-49A5-8C9C-3933C6D89BCE}"/>
  </bookViews>
  <sheets>
    <sheet name="清单1" sheetId="5" r:id="rId1"/>
  </sheets>
  <definedNames>
    <definedName name="_xlnm._FilterDatabase" localSheetId="0" hidden="1">清单1!$A$1:$P$57</definedName>
    <definedName name="_xlnm.Print_Area" localSheetId="0">清单1!$C$1:$O$58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" i="5" l="1"/>
  <c r="F71" i="5"/>
  <c r="F68" i="5"/>
  <c r="J57" i="5"/>
  <c r="L57" i="5" s="1"/>
  <c r="M57" i="5" s="1"/>
  <c r="J56" i="5"/>
  <c r="L56" i="5" s="1"/>
  <c r="M56" i="5" s="1"/>
  <c r="J55" i="5"/>
  <c r="L55" i="5" s="1"/>
  <c r="M55" i="5" s="1"/>
  <c r="J49" i="5"/>
  <c r="L49" i="5" s="1"/>
  <c r="M49" i="5" s="1"/>
  <c r="J44" i="5"/>
  <c r="L44" i="5" s="1"/>
  <c r="M44" i="5" s="1"/>
  <c r="J38" i="5"/>
  <c r="L38" i="5" s="1"/>
  <c r="M38" i="5" s="1"/>
  <c r="J32" i="5"/>
  <c r="L32" i="5" s="1"/>
  <c r="M32" i="5" s="1"/>
  <c r="J31" i="5"/>
  <c r="L31" i="5" s="1"/>
  <c r="M31" i="5" s="1"/>
  <c r="J30" i="5"/>
  <c r="L30" i="5" s="1"/>
  <c r="M30" i="5" s="1"/>
  <c r="J29" i="5"/>
  <c r="L29" i="5" s="1"/>
  <c r="M29" i="5" s="1"/>
  <c r="J28" i="5"/>
  <c r="L28" i="5" s="1"/>
  <c r="M28" i="5" s="1"/>
  <c r="J27" i="5"/>
  <c r="L27" i="5" s="1"/>
  <c r="M27" i="5" s="1"/>
  <c r="J26" i="5"/>
  <c r="L26" i="5" s="1"/>
  <c r="M26" i="5" s="1"/>
  <c r="J25" i="5"/>
  <c r="L25" i="5" s="1"/>
  <c r="M25" i="5" s="1"/>
  <c r="J24" i="5"/>
  <c r="L24" i="5" s="1"/>
  <c r="M24" i="5" s="1"/>
  <c r="J23" i="5"/>
  <c r="L23" i="5" s="1"/>
  <c r="M23" i="5" s="1"/>
  <c r="J22" i="5"/>
  <c r="L22" i="5" s="1"/>
  <c r="M22" i="5" s="1"/>
  <c r="J21" i="5"/>
  <c r="L21" i="5" s="1"/>
  <c r="M21" i="5" s="1"/>
  <c r="J20" i="5"/>
  <c r="L20" i="5" s="1"/>
  <c r="M20" i="5" s="1"/>
  <c r="J19" i="5"/>
  <c r="L19" i="5" s="1"/>
  <c r="M19" i="5" s="1"/>
  <c r="J18" i="5"/>
  <c r="L18" i="5" s="1"/>
  <c r="M18" i="5" s="1"/>
  <c r="J17" i="5"/>
  <c r="L17" i="5" s="1"/>
  <c r="M17" i="5" s="1"/>
  <c r="J16" i="5"/>
  <c r="L16" i="5" s="1"/>
  <c r="M16" i="5" s="1"/>
  <c r="J15" i="5"/>
  <c r="L15" i="5" s="1"/>
  <c r="M15" i="5" s="1"/>
  <c r="J14" i="5"/>
  <c r="L14" i="5" s="1"/>
  <c r="M14" i="5" s="1"/>
  <c r="J13" i="5"/>
  <c r="L13" i="5" s="1"/>
  <c r="M13" i="5" s="1"/>
  <c r="J12" i="5"/>
  <c r="L12" i="5" s="1"/>
  <c r="M12" i="5" s="1"/>
  <c r="J11" i="5"/>
  <c r="L11" i="5" s="1"/>
  <c r="M11" i="5" s="1"/>
  <c r="J10" i="5"/>
  <c r="L10" i="5" s="1"/>
  <c r="M10" i="5" s="1"/>
  <c r="J9" i="5"/>
  <c r="L9" i="5" s="1"/>
  <c r="M9" i="5" s="1"/>
  <c r="J8" i="5"/>
  <c r="L8" i="5" s="1"/>
  <c r="M8" i="5" s="1"/>
  <c r="J7" i="5"/>
  <c r="L7" i="5" s="1"/>
  <c r="M7" i="5" s="1"/>
  <c r="J6" i="5"/>
  <c r="L6" i="5" s="1"/>
  <c r="M6" i="5" s="1"/>
  <c r="J5" i="5"/>
  <c r="L5" i="5" s="1"/>
  <c r="M5" i="5" s="1"/>
  <c r="J4" i="5"/>
  <c r="L4" i="5" s="1"/>
  <c r="M4" i="5" s="1"/>
  <c r="J3" i="5"/>
  <c r="L3" i="5" s="1"/>
  <c r="M3" i="5" s="1"/>
  <c r="J2" i="5"/>
  <c r="L2" i="5" s="1"/>
  <c r="M2" i="5" s="1"/>
  <c r="F75" i="5" l="1"/>
  <c r="F7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yinhui</author>
  </authors>
  <commentList>
    <comment ref="K55" authorId="0" shapeId="0" xr:uid="{C39442A5-5906-4CB4-AADF-AEA72AC26475}">
      <text>
        <r>
          <rPr>
            <b/>
            <sz val="9"/>
            <color indexed="81"/>
            <rFont val="宋体"/>
            <family val="3"/>
            <charset val="134"/>
          </rPr>
          <t>yinhui:</t>
        </r>
        <r>
          <rPr>
            <sz val="9"/>
            <color indexed="81"/>
            <rFont val="宋体"/>
            <family val="3"/>
            <charset val="134"/>
          </rPr>
          <t xml:space="preserve">
加油费</t>
        </r>
      </text>
    </comment>
  </commentList>
</comments>
</file>

<file path=xl/sharedStrings.xml><?xml version="1.0" encoding="utf-8"?>
<sst xmlns="http://schemas.openxmlformats.org/spreadsheetml/2006/main" count="485" uniqueCount="78">
  <si>
    <t>Date</t>
  </si>
  <si>
    <t>Model</t>
  </si>
  <si>
    <t>Chassis No</t>
  </si>
  <si>
    <t>Departure</t>
  </si>
  <si>
    <t>Arrival</t>
  </si>
  <si>
    <t>Invoice Amount</t>
  </si>
  <si>
    <t>Description</t>
  </si>
  <si>
    <t>Distance/QTY</t>
  </si>
  <si>
    <t>Price</t>
  </si>
  <si>
    <t>Transportation</t>
  </si>
  <si>
    <t>Waiting</t>
  </si>
  <si>
    <t>Total (Net)</t>
  </si>
  <si>
    <t>Details</t>
  </si>
  <si>
    <t>PO</t>
  </si>
  <si>
    <t>VAT%</t>
  </si>
  <si>
    <t>PDI Centre</t>
  </si>
  <si>
    <t>296 GTS</t>
  </si>
  <si>
    <t>客户对账月份</t>
  </si>
  <si>
    <t>PO号</t>
  </si>
  <si>
    <t>报财务数据月份</t>
  </si>
  <si>
    <t>Marketing</t>
  </si>
  <si>
    <t>Ferrari Purosangue</t>
  </si>
  <si>
    <t>山西北路77号</t>
  </si>
  <si>
    <t>12Cilindri</t>
  </si>
  <si>
    <t>Purosangue</t>
  </si>
  <si>
    <t>Roma Spider</t>
  </si>
  <si>
    <t>SF90 Spider</t>
  </si>
  <si>
    <t>12 Cilindri Spider</t>
  </si>
  <si>
    <t>上海市静安区恒通东路69号首层</t>
  </si>
  <si>
    <t>SH 3S</t>
  </si>
  <si>
    <t>上海赛车场-上海市嘉定区伊宁路2000号</t>
  </si>
  <si>
    <t>6月</t>
  </si>
  <si>
    <t>10月</t>
  </si>
  <si>
    <t>11月</t>
  </si>
  <si>
    <t>488 Challenge</t>
  </si>
  <si>
    <t>Challenge Car</t>
  </si>
  <si>
    <t>G16009076</t>
  </si>
  <si>
    <t>Passione Ferrari 2025 Tianjin 488challenge</t>
  </si>
  <si>
    <t>ROMA</t>
  </si>
  <si>
    <t>Passione Ferrari SH</t>
  </si>
  <si>
    <t>G16009020</t>
  </si>
  <si>
    <t xml:space="preserve">488 CHALLENGE EVO </t>
  </si>
  <si>
    <t>上海市松江区陶干路745号（门卫室方向）</t>
  </si>
  <si>
    <t>Passione Ferrari SH 488challenge</t>
  </si>
  <si>
    <t>F1 Model 2016</t>
  </si>
  <si>
    <t>0188</t>
  </si>
  <si>
    <t>上海赛车场-上海市嘉定区伊宁路2000号13P</t>
  </si>
  <si>
    <t>Portofino</t>
  </si>
  <si>
    <t>Passione Ferrari SH-pre-owned</t>
  </si>
  <si>
    <t>G16009156</t>
  </si>
  <si>
    <t>488 Pista</t>
  </si>
  <si>
    <t>苏州市吴中区苏州工业园区苏虹西路303号</t>
  </si>
  <si>
    <t>Roma</t>
  </si>
  <si>
    <t>上海市虹口区花园路嘉和国际大厦一号楼</t>
  </si>
  <si>
    <t>GTC4Lusso T</t>
  </si>
  <si>
    <t>360modena</t>
  </si>
  <si>
    <t>296challenge</t>
  </si>
  <si>
    <t>普陀区云岭西路356弄7号楼1楼纯匠</t>
  </si>
  <si>
    <t>Passione Ferrari SH 296challenge</t>
  </si>
  <si>
    <t>243463（苏B15S8P）</t>
  </si>
  <si>
    <t>261258（沪GTL716）</t>
  </si>
  <si>
    <t>三考场-沪南公路2638号</t>
  </si>
  <si>
    <t>296GTB</t>
  </si>
  <si>
    <t>296GTS</t>
  </si>
  <si>
    <t>8月</t>
  </si>
  <si>
    <t>9月</t>
  </si>
  <si>
    <t>银都路</t>
  </si>
  <si>
    <t>上海市松江区陶干路875号（星速体育）</t>
  </si>
  <si>
    <r>
      <rPr>
        <b/>
        <sz val="10"/>
        <rFont val="宋体"/>
        <family val="3"/>
        <charset val="134"/>
      </rPr>
      <t>开票金额</t>
    </r>
  </si>
  <si>
    <r>
      <rPr>
        <b/>
        <sz val="10"/>
        <rFont val="宋体"/>
        <family val="3"/>
        <charset val="134"/>
      </rPr>
      <t>对应月份金额</t>
    </r>
  </si>
  <si>
    <r>
      <rPr>
        <b/>
        <sz val="10"/>
        <rFont val="宋体"/>
        <family val="3"/>
        <charset val="134"/>
      </rPr>
      <t>对应月份</t>
    </r>
  </si>
  <si>
    <r>
      <t>2025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Marketing</t>
    </r>
    <phoneticPr fontId="9" type="noConversion"/>
  </si>
  <si>
    <r>
      <t>2025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Marketing</t>
    </r>
    <phoneticPr fontId="9" type="noConversion"/>
  </si>
  <si>
    <r>
      <t>2025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Marketing</t>
    </r>
    <phoneticPr fontId="9" type="noConversion"/>
  </si>
  <si>
    <r>
      <t>2025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Marketing</t>
    </r>
    <phoneticPr fontId="9" type="noConversion"/>
  </si>
  <si>
    <r>
      <t>2025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Marketing</t>
    </r>
    <phoneticPr fontId="9" type="noConversion"/>
  </si>
  <si>
    <t>G16009020</t>
    <phoneticPr fontId="3" type="noConversion"/>
  </si>
  <si>
    <t>G16009076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</si>
</sst>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[$-409]d/mmm;@"/>
    <numFmt numFmtId="177" formatCode="[$-409]d\-mmm;@"/>
    <numFmt numFmtId="178" formatCode="[$-F400]h:mm:ss\ AM/PM"/>
  </numFmts>
  <fonts count="18">
    <font>
      <sz val="10"/>
      <color theme="1"/>
      <name val="Arial"/>
      <family val="2"/>
      <charset val="134"/>
    </font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0"/>
      <color indexed="8"/>
      <name val="MS Sans Serif"/>
      <family val="2"/>
    </font>
    <font>
      <sz val="11"/>
      <color theme="1"/>
      <name val="等线"/>
      <family val="3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等线"/>
      <family val="3"/>
      <charset val="134"/>
      <scheme val="minor"/>
    </font>
    <font>
      <sz val="10"/>
      <color rgb="FF1F497D"/>
      <name val="Arial"/>
      <family val="2"/>
    </font>
    <font>
      <sz val="10"/>
      <color rgb="FF000000"/>
      <name val="Arial"/>
      <family val="2"/>
    </font>
    <font>
      <sz val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name val="Arial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176" fontId="1" fillId="0" borderId="0">
      <alignment vertical="center"/>
    </xf>
    <xf numFmtId="176" fontId="1" fillId="0" borderId="0"/>
    <xf numFmtId="176" fontId="4" fillId="0" borderId="0">
      <alignment vertical="center"/>
    </xf>
    <xf numFmtId="176" fontId="1" fillId="0" borderId="0">
      <alignment vertical="center"/>
    </xf>
    <xf numFmtId="176" fontId="4" fillId="0" borderId="0">
      <alignment vertical="center"/>
    </xf>
    <xf numFmtId="176" fontId="4" fillId="0" borderId="0"/>
    <xf numFmtId="176" fontId="5" fillId="0" borderId="0"/>
    <xf numFmtId="176" fontId="4" fillId="0" borderId="0">
      <alignment vertical="center"/>
    </xf>
    <xf numFmtId="176" fontId="4" fillId="0" borderId="0"/>
    <xf numFmtId="176" fontId="6" fillId="0" borderId="0">
      <alignment vertical="center"/>
    </xf>
    <xf numFmtId="178" fontId="2" fillId="0" borderId="0"/>
    <xf numFmtId="177" fontId="1" fillId="0" borderId="0">
      <alignment vertical="center"/>
    </xf>
    <xf numFmtId="177" fontId="4" fillId="0" borderId="0">
      <alignment vertical="center"/>
    </xf>
    <xf numFmtId="0" fontId="4" fillId="0" borderId="0"/>
  </cellStyleXfs>
  <cellXfs count="35">
    <xf numFmtId="0" fontId="0" fillId="0" borderId="0" xfId="0">
      <alignment vertical="center"/>
    </xf>
    <xf numFmtId="43" fontId="2" fillId="0" borderId="1" xfId="1" applyNumberFormat="1" applyFont="1" applyBorder="1" applyAlignment="1">
      <alignment horizontal="center" vertical="center" shrinkToFit="1"/>
    </xf>
    <xf numFmtId="14" fontId="2" fillId="0" borderId="1" xfId="1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43" fontId="2" fillId="0" borderId="1" xfId="2" applyNumberFormat="1" applyFont="1" applyBorder="1" applyAlignment="1">
      <alignment horizontal="center" vertical="center" shrinkToFit="1"/>
    </xf>
    <xf numFmtId="43" fontId="2" fillId="0" borderId="1" xfId="0" applyNumberFormat="1" applyFont="1" applyBorder="1" applyAlignment="1">
      <alignment horizontal="center" vertical="center" shrinkToFit="1"/>
    </xf>
    <xf numFmtId="176" fontId="2" fillId="0" borderId="1" xfId="1" applyFont="1" applyBorder="1" applyAlignment="1">
      <alignment horizontal="center" vertical="center" shrinkToFit="1"/>
    </xf>
    <xf numFmtId="0" fontId="2" fillId="0" borderId="1" xfId="1" applyNumberFormat="1" applyFont="1" applyBorder="1" applyAlignment="1">
      <alignment horizontal="center" vertical="center" shrinkToFit="1"/>
    </xf>
    <xf numFmtId="43" fontId="2" fillId="0" borderId="0" xfId="1" applyNumberFormat="1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13" applyNumberFormat="1" applyFont="1" applyBorder="1" applyAlignment="1">
      <alignment horizontal="center" vertical="center" wrapText="1" shrinkToFit="1"/>
    </xf>
    <xf numFmtId="43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shrinkToFit="1"/>
    </xf>
    <xf numFmtId="177" fontId="2" fillId="0" borderId="1" xfId="13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14" fontId="2" fillId="0" borderId="1" xfId="11" applyNumberFormat="1" applyBorder="1" applyAlignment="1">
      <alignment horizontal="center" vertical="center"/>
    </xf>
    <xf numFmtId="0" fontId="2" fillId="0" borderId="1" xfId="11" applyNumberFormat="1" applyBorder="1" applyAlignment="1">
      <alignment horizontal="center" vertical="center"/>
    </xf>
    <xf numFmtId="177" fontId="2" fillId="0" borderId="1" xfId="13" applyFont="1" applyBorder="1" applyAlignment="1">
      <alignment horizontal="center" vertical="center"/>
    </xf>
    <xf numFmtId="0" fontId="2" fillId="0" borderId="1" xfId="7" quotePrefix="1" applyNumberFormat="1" applyFont="1" applyBorder="1" applyAlignment="1">
      <alignment horizontal="center" vertical="center" shrinkToFit="1"/>
    </xf>
    <xf numFmtId="43" fontId="2" fillId="0" borderId="1" xfId="1" applyNumberFormat="1" applyFont="1" applyBorder="1" applyAlignment="1">
      <alignment vertical="center" shrinkToFit="1"/>
    </xf>
    <xf numFmtId="0" fontId="10" fillId="0" borderId="1" xfId="0" applyFont="1" applyBorder="1" applyAlignment="1"/>
    <xf numFmtId="0" fontId="11" fillId="0" borderId="1" xfId="0" applyFont="1" applyBorder="1" applyAlignment="1"/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/>
    </xf>
    <xf numFmtId="43" fontId="17" fillId="0" borderId="1" xfId="0" applyNumberFormat="1" applyFont="1" applyBorder="1" applyAlignment="1">
      <alignment horizontal="center" vertical="center"/>
    </xf>
    <xf numFmtId="43" fontId="2" fillId="0" borderId="1" xfId="1" applyNumberFormat="1" applyFont="1" applyBorder="1" applyAlignment="1">
      <alignment horizontal="center" vertical="center" shrinkToFit="1"/>
    </xf>
    <xf numFmtId="14" fontId="2" fillId="0" borderId="1" xfId="11" applyNumberFormat="1" applyBorder="1" applyAlignment="1">
      <alignment horizontal="center" vertical="center"/>
    </xf>
    <xf numFmtId="0" fontId="2" fillId="0" borderId="1" xfId="11" applyNumberFormat="1" applyBorder="1" applyAlignment="1">
      <alignment horizontal="center" vertical="center"/>
    </xf>
    <xf numFmtId="43" fontId="17" fillId="0" borderId="1" xfId="0" applyNumberFormat="1" applyFont="1" applyBorder="1" applyAlignment="1">
      <alignment horizontal="center" vertical="center"/>
    </xf>
    <xf numFmtId="176" fontId="2" fillId="0" borderId="1" xfId="1" applyFont="1" applyBorder="1" applyAlignment="1">
      <alignment horizontal="center" vertical="center" shrinkToFit="1"/>
    </xf>
    <xf numFmtId="9" fontId="1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</cellXfs>
  <cellStyles count="15">
    <cellStyle name="Normal 3" xfId="2" xr:uid="{D1CD132F-FC98-4F98-BF14-CB2BD7812A76}"/>
    <cellStyle name="Normal 3 2" xfId="14" xr:uid="{1F6260E6-D8E8-4F02-8890-FF0476044659}"/>
    <cellStyle name="Normal_Sheet1" xfId="7" xr:uid="{83531388-8C85-4E98-B160-95CDB0967D8E}"/>
    <cellStyle name="常规" xfId="0" builtinId="0"/>
    <cellStyle name="常规 10" xfId="8" xr:uid="{8D2BB513-C678-40A1-884C-D05A8F7758D7}"/>
    <cellStyle name="常规 10 2 2" xfId="4" xr:uid="{F0D33DE5-1E6E-4269-BF08-1EE20B8DF4EF}"/>
    <cellStyle name="常规 10 2 2 2" xfId="12" xr:uid="{644FBE30-DC97-451B-AF7D-B43128690654}"/>
    <cellStyle name="常规 10 2 4" xfId="9" xr:uid="{D1B74903-5FF4-42F8-A7E4-F8522FF45F6D}"/>
    <cellStyle name="常规 10 3" xfId="10" xr:uid="{CEFB0E62-A0A8-44A1-A0C8-48ED65700792}"/>
    <cellStyle name="常规 2" xfId="3" xr:uid="{08744B65-3E3E-42C7-9595-CC414772F575}"/>
    <cellStyle name="常规 2 10" xfId="6" xr:uid="{F9F60CFD-E956-492A-B500-8AF1D43A5ED4}"/>
    <cellStyle name="常规 2 15" xfId="5" xr:uid="{D0589CE9-537D-4C79-8DA2-0E1249AB34BD}"/>
    <cellStyle name="常规 2 15 2" xfId="13" xr:uid="{5BF72D0E-3785-478B-89B7-819C923EE99F}"/>
    <cellStyle name="常规 2 3" xfId="11" xr:uid="{9FEA8651-FDE8-421A-B440-682C5ACDC09D}"/>
    <cellStyle name="常规 3" xfId="1" xr:uid="{9287F47F-8E94-4F89-9100-39806DE63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BF90-03E0-4186-A066-2A433CE1B273}">
  <dimension ref="A1:P76"/>
  <sheetViews>
    <sheetView tabSelected="1" topLeftCell="A37" workbookViewId="0">
      <selection activeCell="O58" sqref="C1:O58"/>
    </sheetView>
  </sheetViews>
  <sheetFormatPr defaultRowHeight="12.75"/>
  <cols>
    <col min="1" max="1" width="9.85546875" customWidth="1"/>
    <col min="2" max="2" width="13.140625" bestFit="1" customWidth="1"/>
    <col min="3" max="3" width="12.85546875" customWidth="1"/>
    <col min="4" max="4" width="16.28515625" customWidth="1"/>
    <col min="5" max="5" width="12.5703125" customWidth="1"/>
    <col min="6" max="6" width="14" customWidth="1"/>
    <col min="7" max="7" width="13.85546875" customWidth="1"/>
    <col min="8" max="8" width="17.5703125" customWidth="1"/>
    <col min="9" max="9" width="8.5703125" customWidth="1"/>
    <col min="10" max="10" width="10.5703125" customWidth="1"/>
    <col min="11" max="11" width="10.28515625" customWidth="1"/>
    <col min="12" max="12" width="9.42578125" customWidth="1"/>
    <col min="13" max="13" width="12.28515625" style="8" customWidth="1"/>
    <col min="14" max="14" width="13.28515625" customWidth="1"/>
    <col min="15" max="15" width="12.42578125" customWidth="1"/>
    <col min="16" max="16" width="14.7109375" customWidth="1"/>
  </cols>
  <sheetData>
    <row r="1" spans="1:16">
      <c r="A1" s="12" t="s">
        <v>19</v>
      </c>
      <c r="B1" s="12" t="s">
        <v>17</v>
      </c>
      <c r="C1" s="2" t="s">
        <v>0</v>
      </c>
      <c r="D1" s="6" t="s">
        <v>1</v>
      </c>
      <c r="E1" s="7" t="s">
        <v>2</v>
      </c>
      <c r="F1" s="6" t="s">
        <v>3</v>
      </c>
      <c r="G1" s="6" t="s">
        <v>4</v>
      </c>
      <c r="H1" s="7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5</v>
      </c>
      <c r="N1" s="6" t="s">
        <v>6</v>
      </c>
      <c r="O1" s="6" t="s">
        <v>12</v>
      </c>
      <c r="P1" s="6" t="s">
        <v>18</v>
      </c>
    </row>
    <row r="2" spans="1:16">
      <c r="A2" s="12" t="s">
        <v>31</v>
      </c>
      <c r="B2" s="12" t="s">
        <v>31</v>
      </c>
      <c r="C2" s="13">
        <v>45816</v>
      </c>
      <c r="D2" s="9" t="s">
        <v>34</v>
      </c>
      <c r="E2" s="10">
        <v>252508</v>
      </c>
      <c r="F2" s="3" t="s">
        <v>30</v>
      </c>
      <c r="G2" s="3" t="s">
        <v>29</v>
      </c>
      <c r="H2" s="3">
        <v>1</v>
      </c>
      <c r="I2" s="1">
        <v>402</v>
      </c>
      <c r="J2" s="5">
        <f t="shared" ref="J2:J3" si="0">I2*H2</f>
        <v>402</v>
      </c>
      <c r="K2" s="4">
        <v>0</v>
      </c>
      <c r="L2" s="4">
        <f t="shared" ref="L2:L9" si="1">J2+K2</f>
        <v>402</v>
      </c>
      <c r="M2" s="4">
        <f t="shared" ref="M2:M9" si="2">ROUND(L2*1.09,2)</f>
        <v>438.18</v>
      </c>
      <c r="N2" s="1" t="s">
        <v>37</v>
      </c>
      <c r="O2" s="1" t="s">
        <v>35</v>
      </c>
      <c r="P2" s="21" t="s">
        <v>36</v>
      </c>
    </row>
    <row r="3" spans="1:16">
      <c r="A3" s="12" t="s">
        <v>31</v>
      </c>
      <c r="B3" s="12" t="s">
        <v>31</v>
      </c>
      <c r="C3" s="13">
        <v>45816</v>
      </c>
      <c r="D3" s="3" t="s">
        <v>34</v>
      </c>
      <c r="E3" s="10">
        <v>225417</v>
      </c>
      <c r="F3" s="3" t="s">
        <v>30</v>
      </c>
      <c r="G3" s="3" t="s">
        <v>29</v>
      </c>
      <c r="H3" s="3">
        <v>1</v>
      </c>
      <c r="I3" s="1">
        <v>402</v>
      </c>
      <c r="J3" s="5">
        <f t="shared" si="0"/>
        <v>402</v>
      </c>
      <c r="K3" s="4">
        <v>0</v>
      </c>
      <c r="L3" s="4">
        <f t="shared" si="1"/>
        <v>402</v>
      </c>
      <c r="M3" s="4">
        <f t="shared" si="2"/>
        <v>438.18</v>
      </c>
      <c r="N3" s="1" t="s">
        <v>37</v>
      </c>
      <c r="O3" s="1" t="s">
        <v>35</v>
      </c>
      <c r="P3" s="21" t="s">
        <v>36</v>
      </c>
    </row>
    <row r="4" spans="1:16">
      <c r="A4" s="15" t="s">
        <v>64</v>
      </c>
      <c r="B4" s="34" t="s">
        <v>65</v>
      </c>
      <c r="C4" s="16">
        <v>45870</v>
      </c>
      <c r="D4" s="3" t="s">
        <v>38</v>
      </c>
      <c r="E4" s="3">
        <v>260902</v>
      </c>
      <c r="F4" s="3" t="s">
        <v>29</v>
      </c>
      <c r="G4" s="3" t="s">
        <v>15</v>
      </c>
      <c r="H4" s="17">
        <v>1</v>
      </c>
      <c r="I4" s="1">
        <v>453</v>
      </c>
      <c r="J4" s="5">
        <f>I4*H4</f>
        <v>453</v>
      </c>
      <c r="K4" s="4">
        <v>0</v>
      </c>
      <c r="L4" s="4">
        <f t="shared" si="1"/>
        <v>453</v>
      </c>
      <c r="M4" s="4">
        <f t="shared" si="2"/>
        <v>493.77</v>
      </c>
      <c r="N4" s="1" t="s">
        <v>39</v>
      </c>
      <c r="O4" s="6" t="s">
        <v>20</v>
      </c>
      <c r="P4" s="21" t="s">
        <v>40</v>
      </c>
    </row>
    <row r="5" spans="1:16">
      <c r="A5" s="15" t="s">
        <v>64</v>
      </c>
      <c r="B5" s="34" t="s">
        <v>65</v>
      </c>
      <c r="C5" s="16">
        <v>45880</v>
      </c>
      <c r="D5" s="14" t="s">
        <v>24</v>
      </c>
      <c r="E5" s="10">
        <v>306154</v>
      </c>
      <c r="F5" s="3" t="s">
        <v>29</v>
      </c>
      <c r="G5" s="3" t="s">
        <v>15</v>
      </c>
      <c r="H5" s="17">
        <v>1</v>
      </c>
      <c r="I5" s="1">
        <v>453</v>
      </c>
      <c r="J5" s="5">
        <f>I5*H5</f>
        <v>453</v>
      </c>
      <c r="K5" s="4">
        <v>0</v>
      </c>
      <c r="L5" s="4">
        <f t="shared" si="1"/>
        <v>453</v>
      </c>
      <c r="M5" s="4">
        <f t="shared" si="2"/>
        <v>493.77</v>
      </c>
      <c r="N5" s="1" t="s">
        <v>39</v>
      </c>
      <c r="O5" s="6" t="s">
        <v>20</v>
      </c>
      <c r="P5" s="21" t="s">
        <v>40</v>
      </c>
    </row>
    <row r="6" spans="1:16">
      <c r="A6" s="15" t="s">
        <v>64</v>
      </c>
      <c r="B6" s="34" t="s">
        <v>65</v>
      </c>
      <c r="C6" s="16">
        <v>45884</v>
      </c>
      <c r="D6" s="14" t="s">
        <v>24</v>
      </c>
      <c r="E6" s="10">
        <v>304100</v>
      </c>
      <c r="F6" s="3" t="s">
        <v>15</v>
      </c>
      <c r="G6" s="3" t="s">
        <v>29</v>
      </c>
      <c r="H6" s="17">
        <v>1</v>
      </c>
      <c r="I6" s="1">
        <v>453</v>
      </c>
      <c r="J6" s="5">
        <f>I6*H6</f>
        <v>453</v>
      </c>
      <c r="K6" s="4">
        <v>0</v>
      </c>
      <c r="L6" s="4">
        <f t="shared" si="1"/>
        <v>453</v>
      </c>
      <c r="M6" s="4">
        <f t="shared" si="2"/>
        <v>493.77</v>
      </c>
      <c r="N6" s="1" t="s">
        <v>39</v>
      </c>
      <c r="O6" s="6" t="s">
        <v>20</v>
      </c>
      <c r="P6" s="21" t="s">
        <v>40</v>
      </c>
    </row>
    <row r="7" spans="1:16">
      <c r="A7" s="15" t="s">
        <v>64</v>
      </c>
      <c r="B7" s="34" t="s">
        <v>65</v>
      </c>
      <c r="C7" s="16">
        <v>45888</v>
      </c>
      <c r="D7" s="14" t="s">
        <v>24</v>
      </c>
      <c r="E7" s="10">
        <v>306154</v>
      </c>
      <c r="F7" s="3" t="s">
        <v>15</v>
      </c>
      <c r="G7" s="3" t="s">
        <v>29</v>
      </c>
      <c r="H7" s="17">
        <v>1</v>
      </c>
      <c r="I7" s="1">
        <v>453</v>
      </c>
      <c r="J7" s="5">
        <f>I7*H7</f>
        <v>453</v>
      </c>
      <c r="K7" s="4">
        <v>0</v>
      </c>
      <c r="L7" s="4">
        <f t="shared" si="1"/>
        <v>453</v>
      </c>
      <c r="M7" s="4">
        <f t="shared" si="2"/>
        <v>493.77</v>
      </c>
      <c r="N7" s="1" t="s">
        <v>39</v>
      </c>
      <c r="O7" s="6" t="s">
        <v>20</v>
      </c>
      <c r="P7" s="21" t="s">
        <v>40</v>
      </c>
    </row>
    <row r="8" spans="1:16">
      <c r="A8" s="15" t="s">
        <v>64</v>
      </c>
      <c r="B8" s="34" t="s">
        <v>65</v>
      </c>
      <c r="C8" s="16">
        <v>45896</v>
      </c>
      <c r="D8" s="9" t="s">
        <v>41</v>
      </c>
      <c r="E8" s="9">
        <v>225417</v>
      </c>
      <c r="F8" s="18" t="s">
        <v>29</v>
      </c>
      <c r="G8" s="3" t="s">
        <v>42</v>
      </c>
      <c r="H8" s="17">
        <v>28</v>
      </c>
      <c r="I8" s="1">
        <v>6.8</v>
      </c>
      <c r="J8" s="5">
        <f>289+I8*H8</f>
        <v>479.4</v>
      </c>
      <c r="K8" s="4">
        <v>0</v>
      </c>
      <c r="L8" s="4">
        <f t="shared" si="1"/>
        <v>479.4</v>
      </c>
      <c r="M8" s="4">
        <f t="shared" si="2"/>
        <v>522.54999999999995</v>
      </c>
      <c r="N8" s="1" t="s">
        <v>43</v>
      </c>
      <c r="O8" s="1" t="s">
        <v>35</v>
      </c>
      <c r="P8" s="21" t="s">
        <v>36</v>
      </c>
    </row>
    <row r="9" spans="1:16">
      <c r="A9" s="15" t="s">
        <v>64</v>
      </c>
      <c r="B9" s="34" t="s">
        <v>65</v>
      </c>
      <c r="C9" s="16">
        <v>45896</v>
      </c>
      <c r="D9" s="9" t="s">
        <v>41</v>
      </c>
      <c r="E9" s="9">
        <v>252508</v>
      </c>
      <c r="F9" s="18" t="s">
        <v>29</v>
      </c>
      <c r="G9" s="3" t="s">
        <v>42</v>
      </c>
      <c r="H9" s="17">
        <v>28</v>
      </c>
      <c r="I9" s="1">
        <v>6.8</v>
      </c>
      <c r="J9" s="5">
        <f>289+I9*H9</f>
        <v>479.4</v>
      </c>
      <c r="K9" s="4">
        <v>0</v>
      </c>
      <c r="L9" s="4">
        <f t="shared" si="1"/>
        <v>479.4</v>
      </c>
      <c r="M9" s="4">
        <f t="shared" si="2"/>
        <v>522.54999999999995</v>
      </c>
      <c r="N9" s="1" t="s">
        <v>43</v>
      </c>
      <c r="O9" s="1" t="s">
        <v>35</v>
      </c>
      <c r="P9" s="21" t="s">
        <v>36</v>
      </c>
    </row>
    <row r="10" spans="1:16">
      <c r="A10" s="15" t="s">
        <v>65</v>
      </c>
      <c r="B10" s="15" t="s">
        <v>65</v>
      </c>
      <c r="C10" s="16">
        <v>45905</v>
      </c>
      <c r="D10" s="9" t="s">
        <v>44</v>
      </c>
      <c r="E10" s="19" t="s">
        <v>45</v>
      </c>
      <c r="F10" s="3" t="s">
        <v>15</v>
      </c>
      <c r="G10" s="3" t="s">
        <v>30</v>
      </c>
      <c r="H10" s="17">
        <v>1</v>
      </c>
      <c r="I10" s="20">
        <v>669</v>
      </c>
      <c r="J10" s="5">
        <f>I10*H10</f>
        <v>669</v>
      </c>
      <c r="K10" s="4">
        <v>0</v>
      </c>
      <c r="L10" s="4">
        <f>J10+K10</f>
        <v>669</v>
      </c>
      <c r="M10" s="4">
        <f>ROUND(L10*1.09,2)</f>
        <v>729.21</v>
      </c>
      <c r="N10" s="1" t="s">
        <v>39</v>
      </c>
      <c r="O10" s="6" t="s">
        <v>20</v>
      </c>
      <c r="P10" s="21" t="s">
        <v>40</v>
      </c>
    </row>
    <row r="11" spans="1:16">
      <c r="A11" s="15" t="s">
        <v>65</v>
      </c>
      <c r="B11" s="15" t="s">
        <v>65</v>
      </c>
      <c r="C11" s="2">
        <v>45905</v>
      </c>
      <c r="D11" s="9" t="s">
        <v>23</v>
      </c>
      <c r="E11" s="9">
        <v>320253</v>
      </c>
      <c r="F11" s="3" t="s">
        <v>22</v>
      </c>
      <c r="G11" s="3" t="s">
        <v>30</v>
      </c>
      <c r="H11" s="7">
        <v>30</v>
      </c>
      <c r="I11" s="20">
        <v>6.8</v>
      </c>
      <c r="J11" s="5">
        <f>289+I11*H11</f>
        <v>493</v>
      </c>
      <c r="K11" s="4">
        <v>0</v>
      </c>
      <c r="L11" s="4">
        <f>J11+K11</f>
        <v>493</v>
      </c>
      <c r="M11" s="4">
        <f>ROUND(L11*1.09,2)</f>
        <v>537.37</v>
      </c>
      <c r="N11" s="1" t="s">
        <v>39</v>
      </c>
      <c r="O11" s="6" t="s">
        <v>20</v>
      </c>
      <c r="P11" s="21" t="s">
        <v>40</v>
      </c>
    </row>
    <row r="12" spans="1:16">
      <c r="A12" s="15" t="s">
        <v>65</v>
      </c>
      <c r="B12" s="15" t="s">
        <v>65</v>
      </c>
      <c r="C12" s="2">
        <v>45905</v>
      </c>
      <c r="D12" s="9" t="s">
        <v>41</v>
      </c>
      <c r="E12" s="9">
        <v>225417</v>
      </c>
      <c r="F12" s="3" t="s">
        <v>42</v>
      </c>
      <c r="G12" s="3" t="s">
        <v>46</v>
      </c>
      <c r="H12" s="7">
        <v>28</v>
      </c>
      <c r="I12" s="20">
        <v>6.8</v>
      </c>
      <c r="J12" s="5">
        <f t="shared" ref="J12:J13" si="3">289+I12*H12</f>
        <v>479.4</v>
      </c>
      <c r="K12" s="4">
        <v>0</v>
      </c>
      <c r="L12" s="4">
        <f t="shared" ref="L12:L13" si="4">J12+K12</f>
        <v>479.4</v>
      </c>
      <c r="M12" s="4">
        <f t="shared" ref="M12:M13" si="5">ROUND(L12*1.09,2)</f>
        <v>522.54999999999995</v>
      </c>
      <c r="N12" s="1" t="s">
        <v>43</v>
      </c>
      <c r="O12" s="1" t="s">
        <v>35</v>
      </c>
      <c r="P12" s="21" t="s">
        <v>36</v>
      </c>
    </row>
    <row r="13" spans="1:16">
      <c r="A13" s="15" t="s">
        <v>65</v>
      </c>
      <c r="B13" s="15" t="s">
        <v>65</v>
      </c>
      <c r="C13" s="2">
        <v>45905</v>
      </c>
      <c r="D13" s="9" t="s">
        <v>41</v>
      </c>
      <c r="E13" s="9">
        <v>252508</v>
      </c>
      <c r="F13" s="3" t="s">
        <v>42</v>
      </c>
      <c r="G13" s="3" t="s">
        <v>46</v>
      </c>
      <c r="H13" s="7">
        <v>28</v>
      </c>
      <c r="I13" s="20">
        <v>6.8</v>
      </c>
      <c r="J13" s="5">
        <f t="shared" si="3"/>
        <v>479.4</v>
      </c>
      <c r="K13" s="4">
        <v>0</v>
      </c>
      <c r="L13" s="4">
        <f t="shared" si="4"/>
        <v>479.4</v>
      </c>
      <c r="M13" s="4">
        <f t="shared" si="5"/>
        <v>522.54999999999995</v>
      </c>
      <c r="N13" s="1" t="s">
        <v>43</v>
      </c>
      <c r="O13" s="1" t="s">
        <v>35</v>
      </c>
      <c r="P13" s="21" t="s">
        <v>36</v>
      </c>
    </row>
    <row r="14" spans="1:16">
      <c r="A14" s="15" t="s">
        <v>65</v>
      </c>
      <c r="B14" s="15" t="s">
        <v>65</v>
      </c>
      <c r="C14" s="16">
        <v>45906</v>
      </c>
      <c r="D14" s="9" t="s">
        <v>47</v>
      </c>
      <c r="E14" s="9">
        <v>239407</v>
      </c>
      <c r="F14" s="18" t="s">
        <v>29</v>
      </c>
      <c r="G14" s="3" t="s">
        <v>30</v>
      </c>
      <c r="H14" s="17">
        <v>1</v>
      </c>
      <c r="I14" s="20">
        <v>402</v>
      </c>
      <c r="J14" s="5">
        <f>I14*H14</f>
        <v>402</v>
      </c>
      <c r="K14" s="4">
        <v>0</v>
      </c>
      <c r="L14" s="4">
        <f>J14+K14</f>
        <v>402</v>
      </c>
      <c r="M14" s="4">
        <f>ROUND(L14*1.09,2)</f>
        <v>438.18</v>
      </c>
      <c r="N14" s="3" t="s">
        <v>48</v>
      </c>
      <c r="O14" s="1" t="s">
        <v>20</v>
      </c>
      <c r="P14" s="22" t="s">
        <v>49</v>
      </c>
    </row>
    <row r="15" spans="1:16">
      <c r="A15" s="15" t="s">
        <v>65</v>
      </c>
      <c r="B15" s="15" t="s">
        <v>65</v>
      </c>
      <c r="C15" s="2">
        <v>45906</v>
      </c>
      <c r="D15" s="9" t="s">
        <v>50</v>
      </c>
      <c r="E15" s="9" t="s">
        <v>59</v>
      </c>
      <c r="F15" s="3" t="s">
        <v>51</v>
      </c>
      <c r="G15" s="3" t="s">
        <v>30</v>
      </c>
      <c r="H15" s="7">
        <v>1</v>
      </c>
      <c r="I15" s="1">
        <v>835</v>
      </c>
      <c r="J15" s="5">
        <f>I15*H15</f>
        <v>835</v>
      </c>
      <c r="K15" s="4">
        <v>0</v>
      </c>
      <c r="L15" s="4">
        <f>J15+K15</f>
        <v>835</v>
      </c>
      <c r="M15" s="4">
        <f>ROUND(L15*1.09,2)</f>
        <v>910.15</v>
      </c>
      <c r="N15" s="3" t="s">
        <v>48</v>
      </c>
      <c r="O15" s="1" t="s">
        <v>20</v>
      </c>
      <c r="P15" s="22" t="s">
        <v>49</v>
      </c>
    </row>
    <row r="16" spans="1:16">
      <c r="A16" s="15" t="s">
        <v>65</v>
      </c>
      <c r="B16" s="15" t="s">
        <v>65</v>
      </c>
      <c r="C16" s="2">
        <v>45906</v>
      </c>
      <c r="D16" s="9" t="s">
        <v>52</v>
      </c>
      <c r="E16" s="9" t="s">
        <v>60</v>
      </c>
      <c r="F16" s="3" t="s">
        <v>53</v>
      </c>
      <c r="G16" s="3" t="s">
        <v>30</v>
      </c>
      <c r="H16" s="7">
        <v>30</v>
      </c>
      <c r="I16" s="20">
        <v>6.8</v>
      </c>
      <c r="J16" s="5">
        <f t="shared" ref="J16" si="6">289+I16*H16</f>
        <v>493</v>
      </c>
      <c r="K16" s="4">
        <v>0</v>
      </c>
      <c r="L16" s="4">
        <f t="shared" ref="L16" si="7">J16+K16</f>
        <v>493</v>
      </c>
      <c r="M16" s="4">
        <f t="shared" ref="M16" si="8">ROUND(L16*1.09,2)</f>
        <v>537.37</v>
      </c>
      <c r="N16" s="3" t="s">
        <v>48</v>
      </c>
      <c r="O16" s="1" t="s">
        <v>20</v>
      </c>
      <c r="P16" s="22" t="s">
        <v>49</v>
      </c>
    </row>
    <row r="17" spans="1:16">
      <c r="A17" s="15" t="s">
        <v>65</v>
      </c>
      <c r="B17" s="15" t="s">
        <v>65</v>
      </c>
      <c r="C17" s="16">
        <v>45906</v>
      </c>
      <c r="D17" s="9" t="s">
        <v>54</v>
      </c>
      <c r="E17" s="9">
        <v>227884</v>
      </c>
      <c r="F17" s="18" t="s">
        <v>29</v>
      </c>
      <c r="G17" s="3" t="s">
        <v>30</v>
      </c>
      <c r="H17" s="17">
        <v>1</v>
      </c>
      <c r="I17" s="20">
        <v>402</v>
      </c>
      <c r="J17" s="5">
        <f>I17*H17</f>
        <v>402</v>
      </c>
      <c r="K17" s="4">
        <v>0</v>
      </c>
      <c r="L17" s="4">
        <f>J17+K17</f>
        <v>402</v>
      </c>
      <c r="M17" s="4">
        <f>ROUND(L17*1.09,2)</f>
        <v>438.18</v>
      </c>
      <c r="N17" s="3" t="s">
        <v>48</v>
      </c>
      <c r="O17" s="1" t="s">
        <v>20</v>
      </c>
      <c r="P17" s="22" t="s">
        <v>49</v>
      </c>
    </row>
    <row r="18" spans="1:16">
      <c r="A18" s="15" t="s">
        <v>65</v>
      </c>
      <c r="B18" s="15" t="s">
        <v>65</v>
      </c>
      <c r="C18" s="16">
        <v>45906</v>
      </c>
      <c r="D18" s="9" t="s">
        <v>55</v>
      </c>
      <c r="E18" s="9">
        <v>135590</v>
      </c>
      <c r="F18" s="18" t="s">
        <v>29</v>
      </c>
      <c r="G18" s="3" t="s">
        <v>30</v>
      </c>
      <c r="H18" s="17">
        <v>1</v>
      </c>
      <c r="I18" s="20">
        <v>402</v>
      </c>
      <c r="J18" s="5">
        <f>I18*H18</f>
        <v>402</v>
      </c>
      <c r="K18" s="4">
        <v>0</v>
      </c>
      <c r="L18" s="4">
        <f>J18+K18</f>
        <v>402</v>
      </c>
      <c r="M18" s="4">
        <f>ROUND(L18*1.09,2)</f>
        <v>438.18</v>
      </c>
      <c r="N18" s="1" t="s">
        <v>39</v>
      </c>
      <c r="O18" s="6" t="s">
        <v>20</v>
      </c>
      <c r="P18" s="21" t="s">
        <v>40</v>
      </c>
    </row>
    <row r="19" spans="1:16">
      <c r="A19" s="15" t="s">
        <v>65</v>
      </c>
      <c r="B19" s="15" t="s">
        <v>65</v>
      </c>
      <c r="C19" s="2">
        <v>45907</v>
      </c>
      <c r="D19" s="9" t="s">
        <v>56</v>
      </c>
      <c r="E19" s="9">
        <v>320048</v>
      </c>
      <c r="F19" s="3" t="s">
        <v>57</v>
      </c>
      <c r="G19" s="3" t="s">
        <v>30</v>
      </c>
      <c r="H19" s="7">
        <v>24</v>
      </c>
      <c r="I19" s="20">
        <v>6.8</v>
      </c>
      <c r="J19" s="5">
        <f t="shared" ref="J19" si="9">289+I19*H19</f>
        <v>452.2</v>
      </c>
      <c r="K19" s="4">
        <v>0</v>
      </c>
      <c r="L19" s="4">
        <f t="shared" ref="L19" si="10">J19+K19</f>
        <v>452.2</v>
      </c>
      <c r="M19" s="4">
        <f>ROUND(L19*1.09,2)</f>
        <v>492.9</v>
      </c>
      <c r="N19" s="1" t="s">
        <v>58</v>
      </c>
      <c r="O19" s="1" t="s">
        <v>35</v>
      </c>
      <c r="P19" s="21" t="s">
        <v>36</v>
      </c>
    </row>
    <row r="20" spans="1:16">
      <c r="A20" s="15" t="s">
        <v>65</v>
      </c>
      <c r="B20" s="15" t="s">
        <v>65</v>
      </c>
      <c r="C20" s="2">
        <v>45912</v>
      </c>
      <c r="D20" s="14" t="s">
        <v>24</v>
      </c>
      <c r="E20" s="10">
        <v>304100</v>
      </c>
      <c r="F20" s="3" t="s">
        <v>28</v>
      </c>
      <c r="G20" s="18" t="s">
        <v>29</v>
      </c>
      <c r="H20" s="7">
        <v>1</v>
      </c>
      <c r="I20" s="1">
        <v>368</v>
      </c>
      <c r="J20" s="5">
        <f t="shared" ref="J20:J23" si="11">I20*H20</f>
        <v>368</v>
      </c>
      <c r="K20" s="4">
        <v>0</v>
      </c>
      <c r="L20" s="4">
        <f>J20+K20</f>
        <v>368</v>
      </c>
      <c r="M20" s="4">
        <f>ROUND(L20*1.09,2)</f>
        <v>401.12</v>
      </c>
      <c r="N20" s="1" t="s">
        <v>39</v>
      </c>
      <c r="O20" s="6" t="s">
        <v>20</v>
      </c>
      <c r="P20" s="21" t="s">
        <v>40</v>
      </c>
    </row>
    <row r="21" spans="1:16">
      <c r="A21" s="15" t="s">
        <v>65</v>
      </c>
      <c r="B21" s="15" t="s">
        <v>65</v>
      </c>
      <c r="C21" s="16">
        <v>45912</v>
      </c>
      <c r="D21" s="14" t="s">
        <v>24</v>
      </c>
      <c r="E21" s="10">
        <v>306154</v>
      </c>
      <c r="F21" s="18" t="s">
        <v>29</v>
      </c>
      <c r="G21" s="3" t="s">
        <v>15</v>
      </c>
      <c r="H21" s="17">
        <v>1</v>
      </c>
      <c r="I21" s="1">
        <v>453</v>
      </c>
      <c r="J21" s="5">
        <f t="shared" si="11"/>
        <v>453</v>
      </c>
      <c r="K21" s="4">
        <v>0</v>
      </c>
      <c r="L21" s="4">
        <f>J21+K21</f>
        <v>453</v>
      </c>
      <c r="M21" s="4">
        <f>ROUND(L21*1.09,2)</f>
        <v>493.77</v>
      </c>
      <c r="N21" s="1" t="s">
        <v>39</v>
      </c>
      <c r="O21" s="6" t="s">
        <v>20</v>
      </c>
      <c r="P21" s="21" t="s">
        <v>40</v>
      </c>
    </row>
    <row r="22" spans="1:16">
      <c r="A22" s="15" t="s">
        <v>65</v>
      </c>
      <c r="B22" s="15" t="s">
        <v>65</v>
      </c>
      <c r="C22" s="16">
        <v>45913</v>
      </c>
      <c r="D22" s="9" t="s">
        <v>55</v>
      </c>
      <c r="E22" s="9">
        <v>135590</v>
      </c>
      <c r="F22" s="3" t="s">
        <v>30</v>
      </c>
      <c r="G22" s="18" t="s">
        <v>29</v>
      </c>
      <c r="H22" s="17">
        <v>1</v>
      </c>
      <c r="I22" s="20">
        <v>402</v>
      </c>
      <c r="J22" s="5">
        <f t="shared" si="11"/>
        <v>402</v>
      </c>
      <c r="K22" s="4">
        <v>0</v>
      </c>
      <c r="L22" s="4">
        <f>J22+K22</f>
        <v>402</v>
      </c>
      <c r="M22" s="4">
        <f t="shared" ref="M22:M29" si="12">ROUND(L22*1.09,2)</f>
        <v>438.18</v>
      </c>
      <c r="N22" s="1" t="s">
        <v>39</v>
      </c>
      <c r="O22" s="6" t="s">
        <v>20</v>
      </c>
      <c r="P22" s="21" t="s">
        <v>40</v>
      </c>
    </row>
    <row r="23" spans="1:16">
      <c r="A23" s="15" t="s">
        <v>65</v>
      </c>
      <c r="B23" s="15" t="s">
        <v>65</v>
      </c>
      <c r="C23" s="2">
        <v>45913</v>
      </c>
      <c r="D23" s="9" t="s">
        <v>50</v>
      </c>
      <c r="E23" s="9" t="s">
        <v>59</v>
      </c>
      <c r="F23" s="3" t="s">
        <v>30</v>
      </c>
      <c r="G23" s="3" t="s">
        <v>51</v>
      </c>
      <c r="H23" s="7">
        <v>1</v>
      </c>
      <c r="I23" s="1">
        <v>835</v>
      </c>
      <c r="J23" s="5">
        <f t="shared" si="11"/>
        <v>835</v>
      </c>
      <c r="K23" s="4">
        <v>0</v>
      </c>
      <c r="L23" s="4">
        <f>J23+K23</f>
        <v>835</v>
      </c>
      <c r="M23" s="4">
        <f t="shared" si="12"/>
        <v>910.15</v>
      </c>
      <c r="N23" s="3" t="s">
        <v>48</v>
      </c>
      <c r="O23" s="1" t="s">
        <v>20</v>
      </c>
      <c r="P23" s="22" t="s">
        <v>49</v>
      </c>
    </row>
    <row r="24" spans="1:16">
      <c r="A24" s="15" t="s">
        <v>65</v>
      </c>
      <c r="B24" s="15" t="s">
        <v>65</v>
      </c>
      <c r="C24" s="2">
        <v>45913</v>
      </c>
      <c r="D24" s="9" t="s">
        <v>52</v>
      </c>
      <c r="E24" s="9" t="s">
        <v>60</v>
      </c>
      <c r="F24" s="3" t="s">
        <v>30</v>
      </c>
      <c r="G24" s="3" t="s">
        <v>53</v>
      </c>
      <c r="H24" s="7">
        <v>32</v>
      </c>
      <c r="I24" s="20">
        <v>6.8</v>
      </c>
      <c r="J24" s="5">
        <f t="shared" ref="J24" si="13">289+I24*H24</f>
        <v>506.6</v>
      </c>
      <c r="K24" s="4">
        <v>0</v>
      </c>
      <c r="L24" s="4">
        <f t="shared" ref="L24:L29" si="14">J24+K24</f>
        <v>506.6</v>
      </c>
      <c r="M24" s="4">
        <f t="shared" si="12"/>
        <v>552.19000000000005</v>
      </c>
      <c r="N24" s="3" t="s">
        <v>48</v>
      </c>
      <c r="O24" s="1" t="s">
        <v>20</v>
      </c>
      <c r="P24" s="22" t="s">
        <v>49</v>
      </c>
    </row>
    <row r="25" spans="1:16">
      <c r="A25" s="15" t="s">
        <v>65</v>
      </c>
      <c r="B25" s="15" t="s">
        <v>65</v>
      </c>
      <c r="C25" s="16">
        <v>45913</v>
      </c>
      <c r="D25" s="9" t="s">
        <v>47</v>
      </c>
      <c r="E25" s="9">
        <v>239407</v>
      </c>
      <c r="F25" s="3" t="s">
        <v>30</v>
      </c>
      <c r="G25" s="18" t="s">
        <v>29</v>
      </c>
      <c r="H25" s="17">
        <v>1</v>
      </c>
      <c r="I25" s="20">
        <v>402</v>
      </c>
      <c r="J25" s="5">
        <f t="shared" ref="J25:J29" si="15">I25*H25</f>
        <v>402</v>
      </c>
      <c r="K25" s="4">
        <v>0</v>
      </c>
      <c r="L25" s="4">
        <f t="shared" si="14"/>
        <v>402</v>
      </c>
      <c r="M25" s="4">
        <f t="shared" si="12"/>
        <v>438.18</v>
      </c>
      <c r="N25" s="3" t="s">
        <v>48</v>
      </c>
      <c r="O25" s="1" t="s">
        <v>20</v>
      </c>
      <c r="P25" s="22" t="s">
        <v>49</v>
      </c>
    </row>
    <row r="26" spans="1:16">
      <c r="A26" s="15" t="s">
        <v>65</v>
      </c>
      <c r="B26" s="15" t="s">
        <v>65</v>
      </c>
      <c r="C26" s="16">
        <v>45913</v>
      </c>
      <c r="D26" s="9" t="s">
        <v>54</v>
      </c>
      <c r="E26" s="9">
        <v>227884</v>
      </c>
      <c r="F26" s="3" t="s">
        <v>30</v>
      </c>
      <c r="G26" s="18" t="s">
        <v>29</v>
      </c>
      <c r="H26" s="17">
        <v>1</v>
      </c>
      <c r="I26" s="20">
        <v>402</v>
      </c>
      <c r="J26" s="5">
        <f t="shared" si="15"/>
        <v>402</v>
      </c>
      <c r="K26" s="4">
        <v>0</v>
      </c>
      <c r="L26" s="4">
        <f t="shared" si="14"/>
        <v>402</v>
      </c>
      <c r="M26" s="4">
        <f t="shared" si="12"/>
        <v>438.18</v>
      </c>
      <c r="N26" s="3" t="s">
        <v>48</v>
      </c>
      <c r="O26" s="1" t="s">
        <v>20</v>
      </c>
      <c r="P26" s="22" t="s">
        <v>49</v>
      </c>
    </row>
    <row r="27" spans="1:16">
      <c r="A27" s="15" t="s">
        <v>65</v>
      </c>
      <c r="B27" s="15" t="s">
        <v>65</v>
      </c>
      <c r="C27" s="2">
        <v>45913</v>
      </c>
      <c r="D27" s="9" t="s">
        <v>56</v>
      </c>
      <c r="E27" s="9">
        <v>320048</v>
      </c>
      <c r="F27" s="3" t="s">
        <v>30</v>
      </c>
      <c r="G27" s="3" t="s">
        <v>51</v>
      </c>
      <c r="H27" s="7">
        <v>1</v>
      </c>
      <c r="I27" s="20">
        <v>835</v>
      </c>
      <c r="J27" s="5">
        <f t="shared" si="15"/>
        <v>835</v>
      </c>
      <c r="K27" s="4">
        <v>0</v>
      </c>
      <c r="L27" s="4">
        <f>J27+K27</f>
        <v>835</v>
      </c>
      <c r="M27" s="4">
        <f>ROUND(L27*1.09,2)</f>
        <v>910.15</v>
      </c>
      <c r="N27" s="1" t="s">
        <v>58</v>
      </c>
      <c r="O27" s="1" t="s">
        <v>35</v>
      </c>
      <c r="P27" s="21" t="s">
        <v>36</v>
      </c>
    </row>
    <row r="28" spans="1:16">
      <c r="A28" s="15" t="s">
        <v>65</v>
      </c>
      <c r="B28" s="15" t="s">
        <v>65</v>
      </c>
      <c r="C28" s="16">
        <v>45913</v>
      </c>
      <c r="D28" s="9" t="s">
        <v>41</v>
      </c>
      <c r="E28" s="9">
        <v>225417</v>
      </c>
      <c r="F28" s="3" t="s">
        <v>46</v>
      </c>
      <c r="G28" s="18" t="s">
        <v>29</v>
      </c>
      <c r="H28" s="17">
        <v>1</v>
      </c>
      <c r="I28" s="20">
        <v>402</v>
      </c>
      <c r="J28" s="5">
        <f t="shared" si="15"/>
        <v>402</v>
      </c>
      <c r="K28" s="4">
        <v>0</v>
      </c>
      <c r="L28" s="4">
        <f t="shared" si="14"/>
        <v>402</v>
      </c>
      <c r="M28" s="4">
        <f t="shared" si="12"/>
        <v>438.18</v>
      </c>
      <c r="N28" s="1" t="s">
        <v>43</v>
      </c>
      <c r="O28" s="1" t="s">
        <v>35</v>
      </c>
      <c r="P28" s="21" t="s">
        <v>36</v>
      </c>
    </row>
    <row r="29" spans="1:16">
      <c r="A29" s="15" t="s">
        <v>65</v>
      </c>
      <c r="B29" s="15" t="s">
        <v>65</v>
      </c>
      <c r="C29" s="16">
        <v>45913</v>
      </c>
      <c r="D29" s="9" t="s">
        <v>41</v>
      </c>
      <c r="E29" s="9">
        <v>252508</v>
      </c>
      <c r="F29" s="3" t="s">
        <v>46</v>
      </c>
      <c r="G29" s="18" t="s">
        <v>29</v>
      </c>
      <c r="H29" s="17">
        <v>1</v>
      </c>
      <c r="I29" s="20">
        <v>402</v>
      </c>
      <c r="J29" s="5">
        <f t="shared" si="15"/>
        <v>402</v>
      </c>
      <c r="K29" s="4">
        <v>0</v>
      </c>
      <c r="L29" s="4">
        <f t="shared" si="14"/>
        <v>402</v>
      </c>
      <c r="M29" s="4">
        <f t="shared" si="12"/>
        <v>438.18</v>
      </c>
      <c r="N29" s="1" t="s">
        <v>43</v>
      </c>
      <c r="O29" s="1" t="s">
        <v>35</v>
      </c>
      <c r="P29" s="21" t="s">
        <v>36</v>
      </c>
    </row>
    <row r="30" spans="1:16">
      <c r="A30" s="15" t="s">
        <v>65</v>
      </c>
      <c r="B30" s="15" t="s">
        <v>65</v>
      </c>
      <c r="C30" s="2">
        <v>45922</v>
      </c>
      <c r="D30" s="14" t="s">
        <v>24</v>
      </c>
      <c r="E30" s="10">
        <v>302814</v>
      </c>
      <c r="F30" s="18" t="s">
        <v>29</v>
      </c>
      <c r="G30" s="3" t="s">
        <v>61</v>
      </c>
      <c r="H30" s="7">
        <v>19</v>
      </c>
      <c r="I30" s="20">
        <v>6.8</v>
      </c>
      <c r="J30" s="5">
        <f t="shared" ref="J30:J31" si="16">289+I30*H30</f>
        <v>418.2</v>
      </c>
      <c r="K30" s="4">
        <v>0</v>
      </c>
      <c r="L30" s="4">
        <f>J30+K30</f>
        <v>418.2</v>
      </c>
      <c r="M30" s="4">
        <f>ROUND(L30*1.09,2)</f>
        <v>455.84</v>
      </c>
      <c r="N30" s="1" t="s">
        <v>39</v>
      </c>
      <c r="O30" s="6" t="s">
        <v>20</v>
      </c>
      <c r="P30" s="21" t="s">
        <v>40</v>
      </c>
    </row>
    <row r="31" spans="1:16">
      <c r="A31" s="15" t="s">
        <v>65</v>
      </c>
      <c r="B31" s="15" t="s">
        <v>65</v>
      </c>
      <c r="C31" s="2">
        <v>45922</v>
      </c>
      <c r="D31" s="14" t="s">
        <v>24</v>
      </c>
      <c r="E31" s="10">
        <v>302814</v>
      </c>
      <c r="F31" s="3" t="s">
        <v>61</v>
      </c>
      <c r="G31" s="18" t="s">
        <v>29</v>
      </c>
      <c r="H31" s="7">
        <v>19</v>
      </c>
      <c r="I31" s="20">
        <v>6.8</v>
      </c>
      <c r="J31" s="5">
        <f t="shared" si="16"/>
        <v>418.2</v>
      </c>
      <c r="K31" s="4">
        <v>0</v>
      </c>
      <c r="L31" s="4">
        <f>J31+K31</f>
        <v>418.2</v>
      </c>
      <c r="M31" s="4">
        <f>ROUND(L31*1.09,2)</f>
        <v>455.84</v>
      </c>
      <c r="N31" s="1" t="s">
        <v>39</v>
      </c>
      <c r="O31" s="6" t="s">
        <v>20</v>
      </c>
      <c r="P31" s="21" t="s">
        <v>40</v>
      </c>
    </row>
    <row r="32" spans="1:16">
      <c r="A32" s="15" t="s">
        <v>65</v>
      </c>
      <c r="B32" s="15" t="s">
        <v>65</v>
      </c>
      <c r="C32" s="28">
        <v>45905</v>
      </c>
      <c r="D32" s="9" t="s">
        <v>52</v>
      </c>
      <c r="E32" s="9">
        <v>287775</v>
      </c>
      <c r="F32" s="3" t="s">
        <v>15</v>
      </c>
      <c r="G32" s="3" t="s">
        <v>30</v>
      </c>
      <c r="H32" s="29">
        <v>1</v>
      </c>
      <c r="I32" s="27">
        <v>2241</v>
      </c>
      <c r="J32" s="27">
        <f>I32*H32</f>
        <v>2241</v>
      </c>
      <c r="K32" s="27">
        <v>0</v>
      </c>
      <c r="L32" s="27">
        <f>J32+K32</f>
        <v>2241</v>
      </c>
      <c r="M32" s="27">
        <f>ROUND(L32*1.09,2)</f>
        <v>2442.69</v>
      </c>
      <c r="N32" s="1" t="s">
        <v>39</v>
      </c>
      <c r="O32" s="6" t="s">
        <v>20</v>
      </c>
      <c r="P32" s="21" t="s">
        <v>40</v>
      </c>
    </row>
    <row r="33" spans="1:16">
      <c r="A33" s="15" t="s">
        <v>65</v>
      </c>
      <c r="B33" s="15" t="s">
        <v>65</v>
      </c>
      <c r="C33" s="28">
        <v>45905</v>
      </c>
      <c r="D33" s="9" t="s">
        <v>25</v>
      </c>
      <c r="E33" s="9">
        <v>309172</v>
      </c>
      <c r="F33" s="3" t="s">
        <v>15</v>
      </c>
      <c r="G33" s="3" t="s">
        <v>30</v>
      </c>
      <c r="H33" s="29"/>
      <c r="I33" s="27"/>
      <c r="J33" s="27"/>
      <c r="K33" s="27"/>
      <c r="L33" s="27"/>
      <c r="M33" s="27"/>
      <c r="N33" s="1" t="s">
        <v>39</v>
      </c>
      <c r="O33" s="6" t="s">
        <v>20</v>
      </c>
      <c r="P33" s="21" t="s">
        <v>40</v>
      </c>
    </row>
    <row r="34" spans="1:16">
      <c r="A34" s="15" t="s">
        <v>65</v>
      </c>
      <c r="B34" s="15" t="s">
        <v>65</v>
      </c>
      <c r="C34" s="28">
        <v>45905</v>
      </c>
      <c r="D34" s="9" t="s">
        <v>25</v>
      </c>
      <c r="E34" s="9">
        <v>309177</v>
      </c>
      <c r="F34" s="3" t="s">
        <v>15</v>
      </c>
      <c r="G34" s="3" t="s">
        <v>30</v>
      </c>
      <c r="H34" s="29"/>
      <c r="I34" s="27"/>
      <c r="J34" s="27"/>
      <c r="K34" s="27"/>
      <c r="L34" s="27"/>
      <c r="M34" s="27"/>
      <c r="N34" s="1" t="s">
        <v>39</v>
      </c>
      <c r="O34" s="6" t="s">
        <v>20</v>
      </c>
      <c r="P34" s="21" t="s">
        <v>40</v>
      </c>
    </row>
    <row r="35" spans="1:16">
      <c r="A35" s="15" t="s">
        <v>65</v>
      </c>
      <c r="B35" s="15" t="s">
        <v>65</v>
      </c>
      <c r="C35" s="28">
        <v>45905</v>
      </c>
      <c r="D35" s="9" t="s">
        <v>16</v>
      </c>
      <c r="E35" s="9">
        <v>297383</v>
      </c>
      <c r="F35" s="3" t="s">
        <v>15</v>
      </c>
      <c r="G35" s="3" t="s">
        <v>30</v>
      </c>
      <c r="H35" s="29"/>
      <c r="I35" s="27"/>
      <c r="J35" s="27"/>
      <c r="K35" s="27"/>
      <c r="L35" s="27"/>
      <c r="M35" s="27"/>
      <c r="N35" s="1" t="s">
        <v>39</v>
      </c>
      <c r="O35" s="6" t="s">
        <v>20</v>
      </c>
      <c r="P35" s="21" t="s">
        <v>40</v>
      </c>
    </row>
    <row r="36" spans="1:16">
      <c r="A36" s="15" t="s">
        <v>65</v>
      </c>
      <c r="B36" s="15" t="s">
        <v>65</v>
      </c>
      <c r="C36" s="28">
        <v>45905</v>
      </c>
      <c r="D36" s="9" t="s">
        <v>16</v>
      </c>
      <c r="E36" s="9">
        <v>299246</v>
      </c>
      <c r="F36" s="3" t="s">
        <v>15</v>
      </c>
      <c r="G36" s="3" t="s">
        <v>30</v>
      </c>
      <c r="H36" s="29"/>
      <c r="I36" s="27"/>
      <c r="J36" s="27"/>
      <c r="K36" s="27"/>
      <c r="L36" s="27"/>
      <c r="M36" s="27"/>
      <c r="N36" s="1" t="s">
        <v>39</v>
      </c>
      <c r="O36" s="6" t="s">
        <v>20</v>
      </c>
      <c r="P36" s="21" t="s">
        <v>40</v>
      </c>
    </row>
    <row r="37" spans="1:16">
      <c r="A37" s="15" t="s">
        <v>65</v>
      </c>
      <c r="B37" s="15" t="s">
        <v>65</v>
      </c>
      <c r="C37" s="28">
        <v>45905</v>
      </c>
      <c r="D37" s="9" t="s">
        <v>62</v>
      </c>
      <c r="E37" s="9">
        <v>286003</v>
      </c>
      <c r="F37" s="3" t="s">
        <v>15</v>
      </c>
      <c r="G37" s="3" t="s">
        <v>30</v>
      </c>
      <c r="H37" s="29"/>
      <c r="I37" s="27"/>
      <c r="J37" s="27"/>
      <c r="K37" s="27"/>
      <c r="L37" s="27"/>
      <c r="M37" s="27"/>
      <c r="N37" s="1" t="s">
        <v>39</v>
      </c>
      <c r="O37" s="6" t="s">
        <v>20</v>
      </c>
      <c r="P37" s="21" t="s">
        <v>40</v>
      </c>
    </row>
    <row r="38" spans="1:16">
      <c r="A38" s="15" t="s">
        <v>65</v>
      </c>
      <c r="B38" s="15" t="s">
        <v>65</v>
      </c>
      <c r="C38" s="28">
        <v>45905</v>
      </c>
      <c r="D38" s="9" t="s">
        <v>62</v>
      </c>
      <c r="E38" s="9">
        <v>298751</v>
      </c>
      <c r="F38" s="3" t="s">
        <v>15</v>
      </c>
      <c r="G38" s="3" t="s">
        <v>30</v>
      </c>
      <c r="H38" s="29">
        <v>1</v>
      </c>
      <c r="I38" s="27">
        <v>2241</v>
      </c>
      <c r="J38" s="27">
        <f>I38*H38</f>
        <v>2241</v>
      </c>
      <c r="K38" s="27">
        <v>0</v>
      </c>
      <c r="L38" s="27">
        <f>J38+K38</f>
        <v>2241</v>
      </c>
      <c r="M38" s="27">
        <f>ROUND(L38*1.09,2)</f>
        <v>2442.69</v>
      </c>
      <c r="N38" s="1" t="s">
        <v>39</v>
      </c>
      <c r="O38" s="6" t="s">
        <v>20</v>
      </c>
      <c r="P38" s="21" t="s">
        <v>40</v>
      </c>
    </row>
    <row r="39" spans="1:16">
      <c r="A39" s="15" t="s">
        <v>65</v>
      </c>
      <c r="B39" s="15" t="s">
        <v>65</v>
      </c>
      <c r="C39" s="28">
        <v>45905</v>
      </c>
      <c r="D39" s="9" t="s">
        <v>63</v>
      </c>
      <c r="E39" s="9">
        <v>296735</v>
      </c>
      <c r="F39" s="3" t="s">
        <v>15</v>
      </c>
      <c r="G39" s="3" t="s">
        <v>30</v>
      </c>
      <c r="H39" s="29"/>
      <c r="I39" s="27"/>
      <c r="J39" s="27"/>
      <c r="K39" s="27"/>
      <c r="L39" s="27"/>
      <c r="M39" s="27"/>
      <c r="N39" s="1" t="s">
        <v>39</v>
      </c>
      <c r="O39" s="6" t="s">
        <v>20</v>
      </c>
      <c r="P39" s="21" t="s">
        <v>40</v>
      </c>
    </row>
    <row r="40" spans="1:16">
      <c r="A40" s="15" t="s">
        <v>65</v>
      </c>
      <c r="B40" s="15" t="s">
        <v>65</v>
      </c>
      <c r="C40" s="28">
        <v>45905</v>
      </c>
      <c r="D40" s="9" t="s">
        <v>16</v>
      </c>
      <c r="E40" s="9">
        <v>298025</v>
      </c>
      <c r="F40" s="3" t="s">
        <v>15</v>
      </c>
      <c r="G40" s="3" t="s">
        <v>30</v>
      </c>
      <c r="H40" s="29"/>
      <c r="I40" s="27"/>
      <c r="J40" s="27"/>
      <c r="K40" s="27"/>
      <c r="L40" s="27"/>
      <c r="M40" s="27"/>
      <c r="N40" s="1" t="s">
        <v>39</v>
      </c>
      <c r="O40" s="6" t="s">
        <v>20</v>
      </c>
      <c r="P40" s="21" t="s">
        <v>40</v>
      </c>
    </row>
    <row r="41" spans="1:16">
      <c r="A41" s="15" t="s">
        <v>65</v>
      </c>
      <c r="B41" s="15" t="s">
        <v>65</v>
      </c>
      <c r="C41" s="28">
        <v>45905</v>
      </c>
      <c r="D41" s="9" t="s">
        <v>16</v>
      </c>
      <c r="E41" s="9">
        <v>296467</v>
      </c>
      <c r="F41" s="3" t="s">
        <v>15</v>
      </c>
      <c r="G41" s="3" t="s">
        <v>30</v>
      </c>
      <c r="H41" s="29"/>
      <c r="I41" s="27"/>
      <c r="J41" s="27"/>
      <c r="K41" s="27"/>
      <c r="L41" s="27"/>
      <c r="M41" s="27"/>
      <c r="N41" s="1" t="s">
        <v>39</v>
      </c>
      <c r="O41" s="6" t="s">
        <v>20</v>
      </c>
      <c r="P41" s="21" t="s">
        <v>40</v>
      </c>
    </row>
    <row r="42" spans="1:16">
      <c r="A42" s="15" t="s">
        <v>65</v>
      </c>
      <c r="B42" s="15" t="s">
        <v>65</v>
      </c>
      <c r="C42" s="28">
        <v>45905</v>
      </c>
      <c r="D42" s="9" t="s">
        <v>16</v>
      </c>
      <c r="E42" s="9">
        <v>301898</v>
      </c>
      <c r="F42" s="3" t="s">
        <v>15</v>
      </c>
      <c r="G42" s="3" t="s">
        <v>30</v>
      </c>
      <c r="H42" s="29"/>
      <c r="I42" s="27"/>
      <c r="J42" s="27"/>
      <c r="K42" s="27"/>
      <c r="L42" s="27"/>
      <c r="M42" s="27"/>
      <c r="N42" s="1" t="s">
        <v>39</v>
      </c>
      <c r="O42" s="6" t="s">
        <v>20</v>
      </c>
      <c r="P42" s="21" t="s">
        <v>40</v>
      </c>
    </row>
    <row r="43" spans="1:16">
      <c r="A43" s="15" t="s">
        <v>65</v>
      </c>
      <c r="B43" s="15" t="s">
        <v>65</v>
      </c>
      <c r="C43" s="28">
        <v>45905</v>
      </c>
      <c r="D43" s="9" t="s">
        <v>26</v>
      </c>
      <c r="E43" s="9">
        <v>274874</v>
      </c>
      <c r="F43" s="3" t="s">
        <v>15</v>
      </c>
      <c r="G43" s="3" t="s">
        <v>30</v>
      </c>
      <c r="H43" s="29"/>
      <c r="I43" s="27"/>
      <c r="J43" s="27"/>
      <c r="K43" s="27"/>
      <c r="L43" s="27"/>
      <c r="M43" s="27"/>
      <c r="N43" s="1" t="s">
        <v>39</v>
      </c>
      <c r="O43" s="6" t="s">
        <v>20</v>
      </c>
      <c r="P43" s="21" t="s">
        <v>40</v>
      </c>
    </row>
    <row r="44" spans="1:16">
      <c r="A44" s="15" t="s">
        <v>65</v>
      </c>
      <c r="B44" s="15" t="s">
        <v>65</v>
      </c>
      <c r="C44" s="28">
        <v>45905</v>
      </c>
      <c r="D44" s="9" t="s">
        <v>27</v>
      </c>
      <c r="E44" s="9">
        <v>317921</v>
      </c>
      <c r="F44" s="3" t="s">
        <v>15</v>
      </c>
      <c r="G44" s="3" t="s">
        <v>30</v>
      </c>
      <c r="H44" s="29">
        <v>1</v>
      </c>
      <c r="I44" s="27">
        <v>2241</v>
      </c>
      <c r="J44" s="27">
        <f>I44*H44</f>
        <v>2241</v>
      </c>
      <c r="K44" s="27">
        <v>0</v>
      </c>
      <c r="L44" s="27">
        <f>J44+K44</f>
        <v>2241</v>
      </c>
      <c r="M44" s="27">
        <f>ROUND(L44*1.09,2)</f>
        <v>2442.69</v>
      </c>
      <c r="N44" s="1" t="s">
        <v>39</v>
      </c>
      <c r="O44" s="6" t="s">
        <v>20</v>
      </c>
      <c r="P44" s="21" t="s">
        <v>40</v>
      </c>
    </row>
    <row r="45" spans="1:16">
      <c r="A45" s="15" t="s">
        <v>65</v>
      </c>
      <c r="B45" s="15" t="s">
        <v>65</v>
      </c>
      <c r="C45" s="28">
        <v>45905</v>
      </c>
      <c r="D45" s="9" t="s">
        <v>27</v>
      </c>
      <c r="E45" s="9">
        <v>317922</v>
      </c>
      <c r="F45" s="3" t="s">
        <v>15</v>
      </c>
      <c r="G45" s="3" t="s">
        <v>30</v>
      </c>
      <c r="H45" s="29"/>
      <c r="I45" s="27"/>
      <c r="J45" s="27"/>
      <c r="K45" s="27"/>
      <c r="L45" s="27"/>
      <c r="M45" s="27"/>
      <c r="N45" s="1" t="s">
        <v>39</v>
      </c>
      <c r="O45" s="6" t="s">
        <v>20</v>
      </c>
      <c r="P45" s="21" t="s">
        <v>40</v>
      </c>
    </row>
    <row r="46" spans="1:16">
      <c r="A46" s="15" t="s">
        <v>65</v>
      </c>
      <c r="B46" s="15" t="s">
        <v>65</v>
      </c>
      <c r="C46" s="28">
        <v>45905</v>
      </c>
      <c r="D46" s="9" t="s">
        <v>27</v>
      </c>
      <c r="E46" s="9">
        <v>318163</v>
      </c>
      <c r="F46" s="3" t="s">
        <v>15</v>
      </c>
      <c r="G46" s="3" t="s">
        <v>30</v>
      </c>
      <c r="H46" s="29"/>
      <c r="I46" s="27"/>
      <c r="J46" s="27"/>
      <c r="K46" s="27"/>
      <c r="L46" s="27"/>
      <c r="M46" s="27"/>
      <c r="N46" s="1" t="s">
        <v>39</v>
      </c>
      <c r="O46" s="6" t="s">
        <v>20</v>
      </c>
      <c r="P46" s="21" t="s">
        <v>40</v>
      </c>
    </row>
    <row r="47" spans="1:16">
      <c r="A47" s="15" t="s">
        <v>65</v>
      </c>
      <c r="B47" s="15" t="s">
        <v>65</v>
      </c>
      <c r="C47" s="28">
        <v>45905</v>
      </c>
      <c r="D47" s="3" t="s">
        <v>25</v>
      </c>
      <c r="E47" s="10">
        <v>306806</v>
      </c>
      <c r="F47" s="3" t="s">
        <v>15</v>
      </c>
      <c r="G47" s="3" t="s">
        <v>30</v>
      </c>
      <c r="H47" s="29"/>
      <c r="I47" s="27"/>
      <c r="J47" s="27"/>
      <c r="K47" s="27"/>
      <c r="L47" s="27"/>
      <c r="M47" s="27"/>
      <c r="N47" s="1" t="s">
        <v>39</v>
      </c>
      <c r="O47" s="6" t="s">
        <v>20</v>
      </c>
      <c r="P47" s="21" t="s">
        <v>40</v>
      </c>
    </row>
    <row r="48" spans="1:16">
      <c r="A48" s="15" t="s">
        <v>65</v>
      </c>
      <c r="B48" s="15" t="s">
        <v>65</v>
      </c>
      <c r="C48" s="28">
        <v>45905</v>
      </c>
      <c r="D48" s="9" t="s">
        <v>21</v>
      </c>
      <c r="E48" s="9">
        <v>320383</v>
      </c>
      <c r="F48" s="3" t="s">
        <v>15</v>
      </c>
      <c r="G48" s="3" t="s">
        <v>30</v>
      </c>
      <c r="H48" s="29"/>
      <c r="I48" s="27"/>
      <c r="J48" s="27"/>
      <c r="K48" s="27"/>
      <c r="L48" s="27"/>
      <c r="M48" s="27"/>
      <c r="N48" s="1" t="s">
        <v>39</v>
      </c>
      <c r="O48" s="6" t="s">
        <v>20</v>
      </c>
      <c r="P48" s="21" t="s">
        <v>40</v>
      </c>
    </row>
    <row r="49" spans="1:16">
      <c r="A49" s="15" t="s">
        <v>65</v>
      </c>
      <c r="B49" s="15" t="s">
        <v>65</v>
      </c>
      <c r="C49" s="28">
        <v>45913</v>
      </c>
      <c r="D49" s="9" t="s">
        <v>52</v>
      </c>
      <c r="E49" s="9">
        <v>287775</v>
      </c>
      <c r="F49" s="3" t="s">
        <v>30</v>
      </c>
      <c r="G49" s="3" t="s">
        <v>15</v>
      </c>
      <c r="H49" s="29">
        <v>1</v>
      </c>
      <c r="I49" s="27">
        <v>2241</v>
      </c>
      <c r="J49" s="27">
        <f t="shared" ref="J49" si="17">I49*H49</f>
        <v>2241</v>
      </c>
      <c r="K49" s="27">
        <v>0</v>
      </c>
      <c r="L49" s="27">
        <f t="shared" ref="L49" si="18">J49+K49</f>
        <v>2241</v>
      </c>
      <c r="M49" s="27">
        <f t="shared" ref="M49" si="19">ROUND(L49*1.09,2)</f>
        <v>2442.69</v>
      </c>
      <c r="N49" s="1" t="s">
        <v>39</v>
      </c>
      <c r="O49" s="6" t="s">
        <v>20</v>
      </c>
      <c r="P49" s="21" t="s">
        <v>40</v>
      </c>
    </row>
    <row r="50" spans="1:16">
      <c r="A50" s="15" t="s">
        <v>65</v>
      </c>
      <c r="B50" s="15" t="s">
        <v>65</v>
      </c>
      <c r="C50" s="28">
        <v>45913</v>
      </c>
      <c r="D50" s="9" t="s">
        <v>25</v>
      </c>
      <c r="E50" s="9">
        <v>309172</v>
      </c>
      <c r="F50" s="3" t="s">
        <v>30</v>
      </c>
      <c r="G50" s="3" t="s">
        <v>15</v>
      </c>
      <c r="H50" s="29"/>
      <c r="I50" s="27"/>
      <c r="J50" s="27"/>
      <c r="K50" s="27"/>
      <c r="L50" s="27"/>
      <c r="M50" s="27"/>
      <c r="N50" s="1" t="s">
        <v>39</v>
      </c>
      <c r="O50" s="6" t="s">
        <v>20</v>
      </c>
      <c r="P50" s="21" t="s">
        <v>40</v>
      </c>
    </row>
    <row r="51" spans="1:16">
      <c r="A51" s="15" t="s">
        <v>65</v>
      </c>
      <c r="B51" s="15" t="s">
        <v>65</v>
      </c>
      <c r="C51" s="28">
        <v>45913</v>
      </c>
      <c r="D51" s="9" t="s">
        <v>26</v>
      </c>
      <c r="E51" s="9">
        <v>274874</v>
      </c>
      <c r="F51" s="3" t="s">
        <v>30</v>
      </c>
      <c r="G51" s="3" t="s">
        <v>15</v>
      </c>
      <c r="H51" s="29"/>
      <c r="I51" s="27"/>
      <c r="J51" s="27"/>
      <c r="K51" s="27"/>
      <c r="L51" s="27"/>
      <c r="M51" s="27"/>
      <c r="N51" s="1" t="s">
        <v>39</v>
      </c>
      <c r="O51" s="6" t="s">
        <v>20</v>
      </c>
      <c r="P51" s="21" t="s">
        <v>40</v>
      </c>
    </row>
    <row r="52" spans="1:16">
      <c r="A52" s="15" t="s">
        <v>65</v>
      </c>
      <c r="B52" s="15" t="s">
        <v>65</v>
      </c>
      <c r="C52" s="28">
        <v>45913</v>
      </c>
      <c r="D52" s="3" t="s">
        <v>25</v>
      </c>
      <c r="E52" s="10">
        <v>306806</v>
      </c>
      <c r="F52" s="3" t="s">
        <v>30</v>
      </c>
      <c r="G52" s="3" t="s">
        <v>15</v>
      </c>
      <c r="H52" s="29"/>
      <c r="I52" s="27"/>
      <c r="J52" s="27"/>
      <c r="K52" s="27"/>
      <c r="L52" s="27"/>
      <c r="M52" s="27"/>
      <c r="N52" s="1" t="s">
        <v>39</v>
      </c>
      <c r="O52" s="6" t="s">
        <v>20</v>
      </c>
      <c r="P52" s="21" t="s">
        <v>40</v>
      </c>
    </row>
    <row r="53" spans="1:16">
      <c r="A53" s="15" t="s">
        <v>65</v>
      </c>
      <c r="B53" s="15" t="s">
        <v>65</v>
      </c>
      <c r="C53" s="28">
        <v>45913</v>
      </c>
      <c r="D53" s="9" t="s">
        <v>21</v>
      </c>
      <c r="E53" s="9">
        <v>320383</v>
      </c>
      <c r="F53" s="3" t="s">
        <v>30</v>
      </c>
      <c r="G53" s="3" t="s">
        <v>15</v>
      </c>
      <c r="H53" s="29"/>
      <c r="I53" s="27"/>
      <c r="J53" s="27"/>
      <c r="K53" s="27"/>
      <c r="L53" s="27"/>
      <c r="M53" s="27"/>
      <c r="N53" s="1" t="s">
        <v>39</v>
      </c>
      <c r="O53" s="6" t="s">
        <v>20</v>
      </c>
      <c r="P53" s="21" t="s">
        <v>40</v>
      </c>
    </row>
    <row r="54" spans="1:16">
      <c r="A54" s="15" t="s">
        <v>65</v>
      </c>
      <c r="B54" s="15" t="s">
        <v>65</v>
      </c>
      <c r="C54" s="28">
        <v>45913</v>
      </c>
      <c r="D54" s="9" t="s">
        <v>23</v>
      </c>
      <c r="E54" s="9">
        <v>320253</v>
      </c>
      <c r="F54" s="3" t="s">
        <v>30</v>
      </c>
      <c r="G54" s="3" t="s">
        <v>15</v>
      </c>
      <c r="H54" s="29"/>
      <c r="I54" s="27"/>
      <c r="J54" s="27"/>
      <c r="K54" s="27"/>
      <c r="L54" s="27"/>
      <c r="M54" s="27"/>
      <c r="N54" s="1" t="s">
        <v>39</v>
      </c>
      <c r="O54" s="6" t="s">
        <v>20</v>
      </c>
      <c r="P54" s="21" t="s">
        <v>40</v>
      </c>
    </row>
    <row r="55" spans="1:16">
      <c r="A55" s="15" t="s">
        <v>32</v>
      </c>
      <c r="B55" s="15" t="s">
        <v>32</v>
      </c>
      <c r="C55" s="13">
        <v>45958</v>
      </c>
      <c r="D55" s="14" t="s">
        <v>24</v>
      </c>
      <c r="E55" s="10">
        <v>302814</v>
      </c>
      <c r="F55" s="3" t="s">
        <v>29</v>
      </c>
      <c r="G55" s="3" t="s">
        <v>15</v>
      </c>
      <c r="H55" s="17">
        <v>1</v>
      </c>
      <c r="I55" s="5">
        <v>453</v>
      </c>
      <c r="J55" s="5">
        <f t="shared" ref="J55" si="20">I55*H55</f>
        <v>453</v>
      </c>
      <c r="K55" s="4">
        <v>100</v>
      </c>
      <c r="L55" s="4">
        <f t="shared" ref="L55:L57" si="21">J55+K55</f>
        <v>553</v>
      </c>
      <c r="M55" s="4">
        <f t="shared" ref="M55:M57" si="22">ROUND(L55*1.09,2)</f>
        <v>602.77</v>
      </c>
      <c r="N55" s="1" t="s">
        <v>39</v>
      </c>
      <c r="O55" s="6" t="s">
        <v>20</v>
      </c>
      <c r="P55" s="21" t="s">
        <v>40</v>
      </c>
    </row>
    <row r="56" spans="1:16">
      <c r="A56" s="15" t="s">
        <v>33</v>
      </c>
      <c r="B56" s="15" t="s">
        <v>33</v>
      </c>
      <c r="C56" s="13">
        <v>45979</v>
      </c>
      <c r="D56" s="9" t="s">
        <v>34</v>
      </c>
      <c r="E56" s="10">
        <v>252508</v>
      </c>
      <c r="F56" s="3" t="s">
        <v>66</v>
      </c>
      <c r="G56" s="3" t="s">
        <v>67</v>
      </c>
      <c r="H56" s="23">
        <v>28</v>
      </c>
      <c r="I56" s="1">
        <v>6.8</v>
      </c>
      <c r="J56" s="5">
        <f t="shared" ref="J56:J57" si="23">289+I56*H56</f>
        <v>479.4</v>
      </c>
      <c r="K56" s="4">
        <v>0</v>
      </c>
      <c r="L56" s="4">
        <f t="shared" si="21"/>
        <v>479.4</v>
      </c>
      <c r="M56" s="4">
        <f t="shared" si="22"/>
        <v>522.54999999999995</v>
      </c>
      <c r="N56" s="1" t="s">
        <v>43</v>
      </c>
      <c r="O56" s="1" t="s">
        <v>35</v>
      </c>
      <c r="P56" s="21" t="s">
        <v>36</v>
      </c>
    </row>
    <row r="57" spans="1:16">
      <c r="A57" s="15" t="s">
        <v>33</v>
      </c>
      <c r="B57" s="15" t="s">
        <v>33</v>
      </c>
      <c r="C57" s="13">
        <v>45979</v>
      </c>
      <c r="D57" s="3" t="s">
        <v>34</v>
      </c>
      <c r="E57" s="10">
        <v>225417</v>
      </c>
      <c r="F57" s="3" t="s">
        <v>66</v>
      </c>
      <c r="G57" s="3" t="s">
        <v>67</v>
      </c>
      <c r="H57" s="23">
        <v>28</v>
      </c>
      <c r="I57" s="1">
        <v>6.8</v>
      </c>
      <c r="J57" s="5">
        <f t="shared" si="23"/>
        <v>479.4</v>
      </c>
      <c r="K57" s="4">
        <v>0</v>
      </c>
      <c r="L57" s="4">
        <f t="shared" si="21"/>
        <v>479.4</v>
      </c>
      <c r="M57" s="4">
        <f t="shared" si="22"/>
        <v>522.54999999999995</v>
      </c>
      <c r="N57" s="1" t="s">
        <v>43</v>
      </c>
      <c r="O57" s="1" t="s">
        <v>35</v>
      </c>
      <c r="P57" s="21" t="s">
        <v>36</v>
      </c>
    </row>
    <row r="58" spans="1:16">
      <c r="M58" s="8">
        <f>SUM(M2:M57)</f>
        <v>27251.769999999997</v>
      </c>
    </row>
    <row r="67" spans="4:8" ht="16.5" customHeight="1">
      <c r="D67" s="24" t="s">
        <v>13</v>
      </c>
      <c r="E67" s="24" t="s">
        <v>14</v>
      </c>
      <c r="F67" s="24" t="s">
        <v>68</v>
      </c>
      <c r="G67" s="24" t="s">
        <v>69</v>
      </c>
      <c r="H67" s="24" t="s">
        <v>70</v>
      </c>
    </row>
    <row r="68" spans="4:8" ht="16.5" customHeight="1">
      <c r="D68" s="31" t="s">
        <v>76</v>
      </c>
      <c r="E68" s="32">
        <v>0.09</v>
      </c>
      <c r="F68" s="30">
        <f>SUBTOTAL(9,G68:G70)</f>
        <v>16298.120000000003</v>
      </c>
      <c r="G68" s="26">
        <v>1975.08</v>
      </c>
      <c r="H68" s="3" t="s">
        <v>71</v>
      </c>
    </row>
    <row r="69" spans="4:8" ht="16.5" customHeight="1">
      <c r="D69" s="31"/>
      <c r="E69" s="32"/>
      <c r="F69" s="30"/>
      <c r="G69" s="26">
        <v>13720.270000000002</v>
      </c>
      <c r="H69" s="3" t="s">
        <v>72</v>
      </c>
    </row>
    <row r="70" spans="4:8" ht="16.5" customHeight="1">
      <c r="D70" s="31"/>
      <c r="E70" s="32"/>
      <c r="F70" s="30"/>
      <c r="G70" s="26">
        <v>602.77</v>
      </c>
      <c r="H70" s="3" t="s">
        <v>73</v>
      </c>
    </row>
    <row r="71" spans="4:8" ht="16.5" customHeight="1">
      <c r="D71" s="33" t="s">
        <v>77</v>
      </c>
      <c r="E71" s="32">
        <v>0.09</v>
      </c>
      <c r="F71" s="30">
        <f>SUBTOTAL(9,G71:G74)</f>
        <v>6291.07</v>
      </c>
      <c r="G71" s="26">
        <v>876.36</v>
      </c>
      <c r="H71" s="3" t="s">
        <v>74</v>
      </c>
    </row>
    <row r="72" spans="4:8" ht="16.5" customHeight="1">
      <c r="D72" s="33"/>
      <c r="E72" s="32"/>
      <c r="F72" s="30"/>
      <c r="G72" s="26">
        <v>1045.0999999999999</v>
      </c>
      <c r="H72" s="3" t="s">
        <v>71</v>
      </c>
    </row>
    <row r="73" spans="4:8" ht="16.5" customHeight="1">
      <c r="D73" s="33"/>
      <c r="E73" s="32"/>
      <c r="F73" s="30"/>
      <c r="G73" s="26">
        <v>3324.5099999999998</v>
      </c>
      <c r="H73" s="3" t="s">
        <v>72</v>
      </c>
    </row>
    <row r="74" spans="4:8" ht="16.5" customHeight="1">
      <c r="D74" s="33"/>
      <c r="E74" s="32"/>
      <c r="F74" s="30"/>
      <c r="G74" s="26">
        <v>1045.0999999999999</v>
      </c>
      <c r="H74" s="3" t="s">
        <v>75</v>
      </c>
    </row>
    <row r="75" spans="4:8" ht="16.5" customHeight="1">
      <c r="D75" s="9" t="s">
        <v>49</v>
      </c>
      <c r="E75" s="25">
        <v>0.09</v>
      </c>
      <c r="F75" s="26">
        <f>G75</f>
        <v>4662.58</v>
      </c>
      <c r="G75" s="26">
        <v>4662.58</v>
      </c>
      <c r="H75" s="3" t="s">
        <v>73</v>
      </c>
    </row>
    <row r="76" spans="4:8" ht="16.5" customHeight="1">
      <c r="F76" s="11">
        <f>F68+F71+F75</f>
        <v>27251.770000000004</v>
      </c>
    </row>
  </sheetData>
  <autoFilter ref="A1:P57" xr:uid="{B1A4BF90-03E0-4186-A066-2A433CE1B273}"/>
  <mergeCells count="34">
    <mergeCell ref="F68:F70"/>
    <mergeCell ref="D68:D70"/>
    <mergeCell ref="E68:E70"/>
    <mergeCell ref="D71:D74"/>
    <mergeCell ref="E71:E74"/>
    <mergeCell ref="F71:F74"/>
    <mergeCell ref="C32:C37"/>
    <mergeCell ref="C38:C43"/>
    <mergeCell ref="C44:C48"/>
    <mergeCell ref="C49:C54"/>
    <mergeCell ref="H32:H37"/>
    <mergeCell ref="H38:H43"/>
    <mergeCell ref="H44:H48"/>
    <mergeCell ref="H49:H54"/>
    <mergeCell ref="I32:I37"/>
    <mergeCell ref="J32:J37"/>
    <mergeCell ref="K32:K37"/>
    <mergeCell ref="L32:L37"/>
    <mergeCell ref="M32:M37"/>
    <mergeCell ref="I38:I43"/>
    <mergeCell ref="J38:J43"/>
    <mergeCell ref="K38:K43"/>
    <mergeCell ref="L38:L43"/>
    <mergeCell ref="M38:M43"/>
    <mergeCell ref="I44:I48"/>
    <mergeCell ref="J44:J48"/>
    <mergeCell ref="K44:K48"/>
    <mergeCell ref="L44:L48"/>
    <mergeCell ref="M44:M48"/>
    <mergeCell ref="I49:I54"/>
    <mergeCell ref="J49:J54"/>
    <mergeCell ref="K49:K54"/>
    <mergeCell ref="L49:L54"/>
    <mergeCell ref="M49:M54"/>
  </mergeCells>
  <phoneticPr fontId="3" type="noConversion"/>
  <pageMargins left="0.15748031496062992" right="0.15748031496062992" top="0.31496062992125984" bottom="0.35433070866141736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清单1</vt:lpstr>
      <vt:lpstr>清单1!Print_Area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yinhui</dc:creator>
  <cp:lastModifiedBy>yinhui</cp:lastModifiedBy>
  <cp:lastPrinted>2025-11-24T06:18:52Z</cp:lastPrinted>
  <dcterms:created xsi:type="dcterms:W3CDTF">2023-07-03T03:32:19Z</dcterms:created>
  <dcterms:modified xsi:type="dcterms:W3CDTF">2025-11-24T06:18:53Z</dcterms:modified>
</cp:coreProperties>
</file>